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defaultThemeVersion="124226"/>
  <mc:AlternateContent xmlns:mc="http://schemas.openxmlformats.org/markup-compatibility/2006">
    <mc:Choice Requires="x15">
      <x15ac:absPath xmlns:x15ac="http://schemas.microsoft.com/office/spreadsheetml/2010/11/ac" url="https://d.docs.live.net/0d2813e55a14a8e7/WEBSITE PROMANDATO/curatoren/"/>
    </mc:Choice>
  </mc:AlternateContent>
  <xr:revisionPtr revIDLastSave="0" documentId="8_{D6F9CE37-C1C3-468F-8E41-58BC0842DFFA}" xr6:coauthVersionLast="32" xr6:coauthVersionMax="32" xr10:uidLastSave="{00000000-0000-0000-0000-000000000000}"/>
  <bookViews>
    <workbookView xWindow="0" yWindow="0" windowWidth="18620" windowHeight="12200" tabRatio="966" activeTab="1" xr2:uid="{00000000-000D-0000-FFFF-FFFF00000000}"/>
  </bookViews>
  <sheets>
    <sheet name="RECHTBANK" sheetId="15" r:id="rId1"/>
    <sheet name="CURATOR" sheetId="2" r:id="rId2"/>
    <sheet name="NB" sheetId="4" r:id="rId3"/>
    <sheet name="Saldibalans -" sheetId="11" r:id="rId4"/>
    <sheet name="Saldibalans +" sheetId="12" r:id="rId5"/>
    <sheet name="Aangifteformulier" sheetId="14" r:id="rId6"/>
    <sheet name="HV" sheetId="6" r:id="rId7"/>
    <sheet name="Rek.-Cour." sheetId="7" r:id="rId8"/>
    <sheet name="INV -" sheetId="8" r:id="rId9"/>
    <sheet name="INV +" sheetId="9" r:id="rId10"/>
    <sheet name="Ereloon ROEREND (2)" sheetId="20" r:id="rId11"/>
    <sheet name="Ereloon ONROEREND(2)" sheetId="21" r:id="rId12"/>
    <sheet name="Ereloon ROEREND" sheetId="16" r:id="rId13"/>
    <sheet name="Ereloon ONROEREND" sheetId="17" r:id="rId14"/>
    <sheet name="FINANCIEEL" sheetId="18" r:id="rId15"/>
    <sheet name="contrboek" sheetId="19" r:id="rId16"/>
  </sheets>
  <definedNames>
    <definedName name="_Hlk511117612" localSheetId="0">RECHTBANK!$G$17</definedName>
    <definedName name="Print_Area" localSheetId="1">CURATOR!$C$1:$P$76</definedName>
  </definedNames>
  <calcPr calcId="179017" calcMode="manual"/>
</workbook>
</file>

<file path=xl/calcChain.xml><?xml version="1.0" encoding="utf-8"?>
<calcChain xmlns="http://schemas.openxmlformats.org/spreadsheetml/2006/main">
  <c r="G18" i="15" l="1"/>
  <c r="H41" i="2"/>
  <c r="I41" i="2"/>
  <c r="D126" i="6"/>
  <c r="G41" i="2"/>
  <c r="H40" i="14"/>
  <c r="G31" i="2"/>
  <c r="G66" i="2" l="1"/>
  <c r="G48" i="2"/>
  <c r="F20" i="15"/>
  <c r="G38" i="2"/>
  <c r="G29" i="2"/>
  <c r="G30" i="2"/>
  <c r="G24" i="2"/>
  <c r="I37" i="2"/>
  <c r="F129" i="2"/>
  <c r="G112" i="2"/>
  <c r="G108" i="2"/>
  <c r="G119" i="2"/>
  <c r="H55" i="14"/>
  <c r="I66" i="2"/>
  <c r="E17" i="15"/>
  <c r="F17" i="15"/>
  <c r="H66" i="2" l="1"/>
  <c r="F66" i="2"/>
  <c r="F122" i="2"/>
  <c r="G122" i="2"/>
  <c r="F118" i="2"/>
  <c r="G118" i="2"/>
  <c r="G113" i="2" s="1"/>
  <c r="F115" i="2"/>
  <c r="G115" i="2"/>
  <c r="F107" i="2"/>
  <c r="F106" i="2" s="1"/>
  <c r="G107" i="2"/>
  <c r="G106" i="2" s="1"/>
  <c r="F101" i="2"/>
  <c r="G101" i="2"/>
  <c r="F91" i="2"/>
  <c r="F89" i="2" s="1"/>
  <c r="G91" i="2"/>
  <c r="G89" i="2" s="1"/>
  <c r="F84" i="2"/>
  <c r="F82" i="2" s="1"/>
  <c r="G84" i="2"/>
  <c r="G82" i="2" s="1"/>
  <c r="G55" i="2"/>
  <c r="H55" i="2"/>
  <c r="I55" i="2"/>
  <c r="F55" i="2"/>
  <c r="F113" i="2" l="1"/>
  <c r="G105" i="2"/>
  <c r="G129" i="2" s="1"/>
  <c r="F105" i="2"/>
  <c r="J32" i="2"/>
  <c r="J39" i="2"/>
  <c r="J45" i="2"/>
  <c r="K45" i="2" s="1"/>
  <c r="J44" i="2"/>
  <c r="K44" i="2" s="1"/>
  <c r="K29" i="2" l="1"/>
  <c r="E48" i="20" l="1"/>
  <c r="E47" i="20"/>
  <c r="E46" i="20"/>
  <c r="E44" i="20"/>
  <c r="E43" i="20"/>
  <c r="E50" i="20" l="1"/>
  <c r="I81" i="2" l="1"/>
  <c r="H81" i="2"/>
  <c r="E16" i="2" l="1"/>
  <c r="D16" i="15"/>
  <c r="F52" i="2" l="1"/>
  <c r="G52" i="2"/>
  <c r="F47" i="2"/>
  <c r="G47" i="2"/>
  <c r="F43" i="2"/>
  <c r="G43" i="2"/>
  <c r="F37" i="2"/>
  <c r="F28" i="2"/>
  <c r="F24" i="2"/>
  <c r="F20" i="2" s="1"/>
  <c r="G16" i="2"/>
  <c r="G37" i="2"/>
  <c r="F41" i="2" l="1"/>
  <c r="F75" i="2"/>
  <c r="E53" i="2"/>
  <c r="H91" i="2" l="1"/>
  <c r="I101" i="2"/>
  <c r="J127" i="2"/>
  <c r="K127" i="2" s="1"/>
  <c r="J117" i="2"/>
  <c r="K117" i="2" s="1"/>
  <c r="I84" i="2"/>
  <c r="J72" i="2"/>
  <c r="K72" i="2" s="1"/>
  <c r="J57" i="2"/>
  <c r="K57" i="2" s="1"/>
  <c r="I52" i="2"/>
  <c r="I54" i="2"/>
  <c r="J67" i="2" l="1"/>
  <c r="J53" i="2"/>
  <c r="J26" i="2"/>
  <c r="J25" i="2"/>
  <c r="K67" i="2" l="1"/>
  <c r="F14" i="18"/>
  <c r="G14" i="15" l="1"/>
  <c r="J125" i="2"/>
  <c r="K125" i="2" s="1"/>
  <c r="J124" i="2"/>
  <c r="K124" i="2" s="1"/>
  <c r="J123" i="2"/>
  <c r="I122" i="2"/>
  <c r="H122" i="2"/>
  <c r="J121" i="2"/>
  <c r="K121" i="2" s="1"/>
  <c r="J120" i="2"/>
  <c r="K120" i="2" s="1"/>
  <c r="J119" i="2"/>
  <c r="K119" i="2" s="1"/>
  <c r="I118" i="2"/>
  <c r="H118" i="2"/>
  <c r="J116" i="2"/>
  <c r="J115" i="2" s="1"/>
  <c r="I115" i="2"/>
  <c r="H115" i="2"/>
  <c r="J114" i="2"/>
  <c r="K114" i="2" s="1"/>
  <c r="J112" i="2"/>
  <c r="K112" i="2" s="1"/>
  <c r="J111" i="2"/>
  <c r="K111" i="2" s="1"/>
  <c r="J110" i="2"/>
  <c r="K110" i="2" s="1"/>
  <c r="J109" i="2"/>
  <c r="K109" i="2" s="1"/>
  <c r="J108" i="2"/>
  <c r="K108" i="2" s="1"/>
  <c r="I107" i="2"/>
  <c r="I106" i="2" s="1"/>
  <c r="H107" i="2"/>
  <c r="H106" i="2" s="1"/>
  <c r="J103" i="2"/>
  <c r="K103" i="2" s="1"/>
  <c r="J102" i="2"/>
  <c r="K102" i="2" s="1"/>
  <c r="H101" i="2"/>
  <c r="J99" i="2"/>
  <c r="K99" i="2" s="1"/>
  <c r="J97" i="2"/>
  <c r="K97" i="2" s="1"/>
  <c r="J96" i="2"/>
  <c r="K96" i="2" s="1"/>
  <c r="J95" i="2"/>
  <c r="K95" i="2" s="1"/>
  <c r="J94" i="2"/>
  <c r="K94" i="2" s="1"/>
  <c r="J93" i="2"/>
  <c r="K93" i="2" s="1"/>
  <c r="J92" i="2"/>
  <c r="K92" i="2" s="1"/>
  <c r="I91" i="2"/>
  <c r="I89" i="2" s="1"/>
  <c r="J90" i="2"/>
  <c r="K90" i="2" s="1"/>
  <c r="H89" i="2"/>
  <c r="J88" i="2"/>
  <c r="K88" i="2" s="1"/>
  <c r="J86" i="2"/>
  <c r="K86" i="2" s="1"/>
  <c r="J85" i="2"/>
  <c r="K85" i="2" s="1"/>
  <c r="J83" i="2"/>
  <c r="J35" i="2"/>
  <c r="K26" i="2"/>
  <c r="K25" i="2"/>
  <c r="J70" i="2"/>
  <c r="J69" i="2"/>
  <c r="J64" i="2"/>
  <c r="K64" i="2" s="1"/>
  <c r="J59" i="2"/>
  <c r="J58" i="2"/>
  <c r="K58" i="2" s="1"/>
  <c r="J56" i="2"/>
  <c r="K56" i="2" s="1"/>
  <c r="J55" i="2"/>
  <c r="K55" i="2" s="1"/>
  <c r="K53" i="2"/>
  <c r="J50" i="2"/>
  <c r="K50" i="2" s="1"/>
  <c r="J49" i="2"/>
  <c r="K49" i="2" s="1"/>
  <c r="K39" i="2"/>
  <c r="J38" i="2"/>
  <c r="J34" i="2"/>
  <c r="K34" i="2" s="1"/>
  <c r="J33" i="2"/>
  <c r="K33" i="2" s="1"/>
  <c r="K32" i="2"/>
  <c r="J31" i="2"/>
  <c r="J30" i="2"/>
  <c r="J22" i="2"/>
  <c r="K22" i="2" s="1"/>
  <c r="J66" i="2" l="1"/>
  <c r="K83" i="2"/>
  <c r="F4" i="21"/>
  <c r="F4" i="17"/>
  <c r="D7" i="17" s="1"/>
  <c r="E7" i="17" s="1"/>
  <c r="H113" i="2"/>
  <c r="K116" i="2"/>
  <c r="K115" i="2" s="1"/>
  <c r="J122" i="2"/>
  <c r="K123" i="2"/>
  <c r="K122" i="2" s="1"/>
  <c r="I113" i="2"/>
  <c r="I105" i="2" s="1"/>
  <c r="J118" i="2"/>
  <c r="J113" i="2" s="1"/>
  <c r="K59" i="2"/>
  <c r="K52" i="2" s="1"/>
  <c r="J54" i="2"/>
  <c r="J52" i="2"/>
  <c r="J28" i="2"/>
  <c r="K69" i="2"/>
  <c r="K66" i="2" s="1"/>
  <c r="J43" i="2"/>
  <c r="K118" i="2"/>
  <c r="J84" i="2"/>
  <c r="H105" i="2"/>
  <c r="K107" i="2"/>
  <c r="K106" i="2" s="1"/>
  <c r="J107" i="2"/>
  <c r="J106" i="2" s="1"/>
  <c r="K101" i="2"/>
  <c r="J101" i="2"/>
  <c r="K91" i="2"/>
  <c r="K89" i="2" s="1"/>
  <c r="J91" i="2"/>
  <c r="J89" i="2" s="1"/>
  <c r="K84" i="2"/>
  <c r="H14" i="15"/>
  <c r="H16" i="15"/>
  <c r="G16" i="15"/>
  <c r="G24" i="15"/>
  <c r="G21" i="15"/>
  <c r="G19" i="15"/>
  <c r="H21" i="15"/>
  <c r="K54" i="2" l="1"/>
  <c r="J105" i="2"/>
  <c r="D6" i="17"/>
  <c r="E8" i="17"/>
  <c r="D9" i="17"/>
  <c r="D8" i="17"/>
  <c r="E9" i="17"/>
  <c r="D8" i="21"/>
  <c r="D9" i="21"/>
  <c r="D7" i="21"/>
  <c r="E8" i="21"/>
  <c r="E7" i="21"/>
  <c r="D6" i="21"/>
  <c r="E6" i="21" s="1"/>
  <c r="E9" i="21"/>
  <c r="K113" i="2"/>
  <c r="K105" i="2" s="1"/>
  <c r="J6" i="15"/>
  <c r="E11" i="21" l="1"/>
  <c r="H23" i="15"/>
  <c r="H24" i="15" l="1"/>
  <c r="H20" i="15"/>
  <c r="H19" i="15"/>
  <c r="H18" i="15"/>
  <c r="K82" i="2" l="1"/>
  <c r="K47" i="2"/>
  <c r="K43" i="2"/>
  <c r="K37" i="2"/>
  <c r="K28" i="2"/>
  <c r="H17" i="15" s="1"/>
  <c r="K24" i="2"/>
  <c r="E25" i="16"/>
  <c r="E24" i="16"/>
  <c r="E23" i="16"/>
  <c r="E22" i="16"/>
  <c r="E21" i="16"/>
  <c r="K41" i="2" l="1"/>
  <c r="K20" i="2"/>
  <c r="E24" i="15"/>
  <c r="F24" i="15"/>
  <c r="E23" i="15"/>
  <c r="F23" i="15"/>
  <c r="E22" i="15"/>
  <c r="F22" i="15"/>
  <c r="E21" i="15"/>
  <c r="E20" i="15"/>
  <c r="E19" i="15"/>
  <c r="F19" i="15"/>
  <c r="E18" i="15"/>
  <c r="E16" i="15"/>
  <c r="F16" i="15"/>
  <c r="D24" i="15"/>
  <c r="D19" i="15"/>
  <c r="D18" i="15"/>
  <c r="D17" i="15"/>
  <c r="E25" i="15" l="1"/>
  <c r="K75" i="2"/>
  <c r="F4" i="20" s="1"/>
  <c r="E6" i="17"/>
  <c r="E11" i="17" s="1"/>
  <c r="F4" i="16" l="1"/>
  <c r="E14" i="16" s="1"/>
  <c r="E126" i="6"/>
  <c r="H53" i="2"/>
  <c r="G20" i="15" s="1"/>
  <c r="D11" i="16" l="1"/>
  <c r="E11" i="16" s="1"/>
  <c r="D8" i="16"/>
  <c r="E8" i="16" s="1"/>
  <c r="E13" i="16"/>
  <c r="D9" i="16"/>
  <c r="E9" i="16" s="1"/>
  <c r="D10" i="16"/>
  <c r="E10" i="16" s="1"/>
  <c r="E35" i="20"/>
  <c r="D35" i="20"/>
  <c r="D11" i="20"/>
  <c r="E36" i="20"/>
  <c r="E34" i="20"/>
  <c r="E14" i="20"/>
  <c r="E12" i="20"/>
  <c r="D29" i="20"/>
  <c r="E29" i="20" s="1"/>
  <c r="E11" i="20"/>
  <c r="D7" i="20"/>
  <c r="E7" i="20" s="1"/>
  <c r="D31" i="20"/>
  <c r="E31" i="20" s="1"/>
  <c r="D13" i="20"/>
  <c r="D9" i="20"/>
  <c r="E9" i="20" s="1"/>
  <c r="B36" i="20"/>
  <c r="D36" i="20" s="1"/>
  <c r="D34" i="20"/>
  <c r="D32" i="20"/>
  <c r="E32" i="20" s="1"/>
  <c r="D30" i="20"/>
  <c r="E30" i="20" s="1"/>
  <c r="B14" i="20"/>
  <c r="D14" i="20" s="1"/>
  <c r="D12" i="20"/>
  <c r="D10" i="20"/>
  <c r="E10" i="20" s="1"/>
  <c r="D8" i="20"/>
  <c r="E8" i="20" s="1"/>
  <c r="E33" i="20"/>
  <c r="E13" i="20"/>
  <c r="D33" i="20"/>
  <c r="D28" i="20"/>
  <c r="E28" i="20" s="1"/>
  <c r="D6" i="20"/>
  <c r="E6" i="20" s="1"/>
  <c r="D13" i="16"/>
  <c r="D7" i="16"/>
  <c r="E7" i="16" s="1"/>
  <c r="D6" i="16"/>
  <c r="E6" i="16" s="1"/>
  <c r="B14" i="16"/>
  <c r="D14" i="16" s="1"/>
  <c r="D12" i="16"/>
  <c r="E12" i="16" s="1"/>
  <c r="J87" i="2"/>
  <c r="J82" i="2"/>
  <c r="E129" i="2"/>
  <c r="H84" i="2"/>
  <c r="E127" i="2"/>
  <c r="E125" i="2"/>
  <c r="E124" i="2"/>
  <c r="E123" i="2"/>
  <c r="E122" i="2"/>
  <c r="E121" i="2"/>
  <c r="E120" i="2"/>
  <c r="E119" i="2"/>
  <c r="E118" i="2"/>
  <c r="E117" i="2"/>
  <c r="E116" i="2"/>
  <c r="E115" i="2"/>
  <c r="E114" i="2"/>
  <c r="E113" i="2"/>
  <c r="E112" i="2"/>
  <c r="E111" i="2"/>
  <c r="E110" i="2"/>
  <c r="E109" i="2"/>
  <c r="E108" i="2"/>
  <c r="E107" i="2"/>
  <c r="E106" i="2"/>
  <c r="E105" i="2"/>
  <c r="E103" i="2"/>
  <c r="E102" i="2"/>
  <c r="E101" i="2"/>
  <c r="E99" i="2"/>
  <c r="E97" i="2"/>
  <c r="E96" i="2"/>
  <c r="E95" i="2"/>
  <c r="E94" i="2"/>
  <c r="E93" i="2"/>
  <c r="E92" i="2"/>
  <c r="E91" i="2"/>
  <c r="E90" i="2"/>
  <c r="E89" i="2"/>
  <c r="E88" i="2"/>
  <c r="E87" i="2"/>
  <c r="E84" i="2"/>
  <c r="D22" i="15" s="1"/>
  <c r="E83" i="2"/>
  <c r="E82" i="2"/>
  <c r="E81" i="2"/>
  <c r="F21" i="15"/>
  <c r="F14" i="15"/>
  <c r="K87" i="2" l="1"/>
  <c r="J81" i="2"/>
  <c r="J129" i="2" s="1"/>
  <c r="E40" i="20"/>
  <c r="E51" i="20" s="1"/>
  <c r="E18" i="20"/>
  <c r="E20" i="20" s="1"/>
  <c r="G28" i="2"/>
  <c r="F18" i="15"/>
  <c r="H82" i="2"/>
  <c r="H129" i="2" s="1"/>
  <c r="G22" i="15"/>
  <c r="H22" i="15"/>
  <c r="I82" i="2"/>
  <c r="I129" i="2" s="1"/>
  <c r="E14" i="15"/>
  <c r="G20" i="2" l="1"/>
  <c r="G75" i="2" s="1"/>
  <c r="K81" i="2"/>
  <c r="K129" i="2" s="1"/>
  <c r="F25" i="15"/>
  <c r="E75" i="2"/>
  <c r="D14" i="15" l="1"/>
  <c r="J47" i="2" l="1"/>
  <c r="I47" i="2"/>
  <c r="H47" i="2"/>
  <c r="I43" i="2"/>
  <c r="H43" i="2"/>
  <c r="J37" i="2"/>
  <c r="H37" i="2"/>
  <c r="H52" i="2" l="1"/>
  <c r="I28" i="2"/>
  <c r="H28" i="2"/>
  <c r="J24" i="2"/>
  <c r="I24" i="2"/>
  <c r="H20" i="2" l="1"/>
  <c r="G17" i="15"/>
  <c r="H25" i="15"/>
  <c r="G23" i="15"/>
  <c r="J20" i="2"/>
  <c r="I20" i="2"/>
  <c r="H24" i="2"/>
  <c r="E72" i="2"/>
  <c r="E66" i="2"/>
  <c r="E64" i="2"/>
  <c r="E54" i="2"/>
  <c r="E52" i="2"/>
  <c r="E43" i="2"/>
  <c r="E45" i="2"/>
  <c r="E44" i="2"/>
  <c r="E48" i="2"/>
  <c r="E47" i="2"/>
  <c r="E41" i="2"/>
  <c r="E37" i="2"/>
  <c r="E34" i="2"/>
  <c r="E33" i="2"/>
  <c r="E32" i="2"/>
  <c r="E31" i="2"/>
  <c r="E30" i="2"/>
  <c r="E29" i="2"/>
  <c r="D21" i="15" s="1"/>
  <c r="E28" i="2"/>
  <c r="E24" i="2"/>
  <c r="E22" i="2"/>
  <c r="E20" i="2"/>
  <c r="G25" i="15" l="1"/>
  <c r="D23" i="15"/>
  <c r="D20" i="15"/>
  <c r="D25" i="15" s="1"/>
  <c r="J41" i="2"/>
  <c r="I75" i="2"/>
  <c r="H75" i="2"/>
  <c r="J75" i="2" l="1"/>
  <c r="E18" i="16" l="1"/>
  <c r="E27" i="16" s="1"/>
</calcChain>
</file>

<file path=xl/sharedStrings.xml><?xml version="1.0" encoding="utf-8"?>
<sst xmlns="http://schemas.openxmlformats.org/spreadsheetml/2006/main" count="602" uniqueCount="301">
  <si>
    <t>CHECKLIST - DYNAMISCHE LIJST ACTIVA</t>
  </si>
  <si>
    <t>Faillissement</t>
  </si>
  <si>
    <t>Dossiernummer</t>
  </si>
  <si>
    <t>Rechter-Commissaris</t>
  </si>
  <si>
    <t>Datum faillissement</t>
  </si>
  <si>
    <t>Beschrijving</t>
  </si>
  <si>
    <t>datum ingave op lijst</t>
  </si>
  <si>
    <t>gerealiseerd bedrag</t>
  </si>
  <si>
    <t>datum afhandeling</t>
  </si>
  <si>
    <t>toelichting</t>
  </si>
  <si>
    <t>1.</t>
  </si>
  <si>
    <t>Kasgelden</t>
  </si>
  <si>
    <t>2.</t>
  </si>
  <si>
    <t>PV Inventaris  - globaal *</t>
  </si>
  <si>
    <t>3.</t>
  </si>
  <si>
    <t>banktegoeden</t>
  </si>
  <si>
    <t>4.</t>
  </si>
  <si>
    <t>Waarborg in speciën</t>
  </si>
  <si>
    <t>5.</t>
  </si>
  <si>
    <t>Invorderingen *</t>
  </si>
  <si>
    <t>6.</t>
  </si>
  <si>
    <t>Onroerende goederen</t>
  </si>
  <si>
    <t>7.</t>
  </si>
  <si>
    <t>volstorting kapitaal</t>
  </si>
  <si>
    <t>8.</t>
  </si>
  <si>
    <t>Rekening-courant</t>
  </si>
  <si>
    <t>9.</t>
  </si>
  <si>
    <t>Bestuurdersaansprakelijkheid</t>
  </si>
  <si>
    <t>enz.</t>
  </si>
  <si>
    <t>* zo nodig / zo nuttig detail in bijlage</t>
  </si>
  <si>
    <t>Richtlijnen voor gebruik</t>
  </si>
  <si>
    <t>Algemeen:</t>
  </si>
  <si>
    <t>De lijst enkel aanvullen, nooit een lijn verwijderen.</t>
  </si>
  <si>
    <r>
      <t>Kolom</t>
    </r>
    <r>
      <rPr>
        <b/>
        <sz val="11"/>
        <color theme="1"/>
        <rFont val="Calibri"/>
        <family val="2"/>
        <scheme val="minor"/>
      </rPr>
      <t xml:space="preserve"> beschrijving:</t>
    </r>
    <r>
      <rPr>
        <sz val="11"/>
        <color theme="1"/>
        <rFont val="Calibri"/>
        <family val="2"/>
        <scheme val="minor"/>
      </rPr>
      <t xml:space="preserve"> één lijn per soort (potentiele) activa en per debiteur  </t>
    </r>
  </si>
  <si>
    <t>ingeval van kleine invorderingen kan er geglobaliseerd worden, in dat het geval aantal debiteuren te vermelden. Bijv.  "25.635,12,- € (58 debiteuren)"</t>
  </si>
  <si>
    <t>desgevallend aparte lijst van invorderingen toe te voegen</t>
  </si>
  <si>
    <r>
      <t>Kolom</t>
    </r>
    <r>
      <rPr>
        <b/>
        <sz val="11"/>
        <color theme="1"/>
        <rFont val="Calibri"/>
        <family val="2"/>
        <scheme val="minor"/>
      </rPr>
      <t xml:space="preserve"> datum ingave op lijst: </t>
    </r>
    <r>
      <rPr>
        <sz val="11"/>
        <color theme="1"/>
        <rFont val="Calibri"/>
        <family val="2"/>
        <scheme val="minor"/>
      </rPr>
      <t>tot aan de memorie kan één datum vermeld worden (faillissementsdatum)</t>
    </r>
  </si>
  <si>
    <t>alternatief: 1. datum faillissement voor alle verplicht te controleren mogelijke activa-posten - posten 1 tem. 9</t>
  </si>
  <si>
    <r>
      <t>Kolom</t>
    </r>
    <r>
      <rPr>
        <b/>
        <sz val="11"/>
        <color theme="1"/>
        <rFont val="Calibri"/>
        <family val="2"/>
        <scheme val="minor"/>
      </rPr>
      <t xml:space="preserve"> gerealiseerd bedrag:</t>
    </r>
    <r>
      <rPr>
        <sz val="11"/>
        <color theme="1"/>
        <rFont val="Calibri"/>
        <family val="2"/>
        <scheme val="minor"/>
      </rPr>
      <t xml:space="preserve"> het effectief gerealiseerde bedrag</t>
    </r>
  </si>
  <si>
    <t>zo het door de boedel ontvangen bedrag lager ligt dan het "gerealiseerd bedrag", toe te lichten. bijv. "netto = … € (verschil= BTW en makelaarskosten)"</t>
  </si>
  <si>
    <t>of het tot de datum van het verslag gerealiseerde bedrag (dus zonder de datum van afhandeling in te vullen) met in de toelichting:  "voorlopig resultaat"</t>
  </si>
  <si>
    <r>
      <t>Kolom</t>
    </r>
    <r>
      <rPr>
        <b/>
        <sz val="11"/>
        <color theme="1"/>
        <rFont val="Calibri"/>
        <family val="2"/>
        <scheme val="minor"/>
      </rPr>
      <t xml:space="preserve"> datum afhandeling:</t>
    </r>
    <r>
      <rPr>
        <sz val="11"/>
        <color theme="1"/>
        <rFont val="Calibri"/>
        <family val="2"/>
        <scheme val="minor"/>
      </rPr>
      <t xml:space="preserve"> de datum waarop de curator meent dat hij gedaan heeft wat hij diende te doen</t>
    </r>
  </si>
  <si>
    <t>In geval van tussentijds resultaat dient de kolom "datum afhandeling" blanco te blijven</t>
  </si>
  <si>
    <r>
      <t xml:space="preserve">Kolom </t>
    </r>
    <r>
      <rPr>
        <b/>
        <sz val="11"/>
        <color theme="1"/>
        <rFont val="Calibri"/>
        <family val="2"/>
        <scheme val="minor"/>
      </rPr>
      <t>toelichting:</t>
    </r>
    <r>
      <rPr>
        <sz val="11"/>
        <color theme="1"/>
        <rFont val="Calibri"/>
        <family val="2"/>
        <scheme val="minor"/>
      </rPr>
      <t xml:space="preserve"> in één of enkele woorden. Bijv. "volgestort", "Insolvabel", "niet aangetroffen", "dading",</t>
    </r>
  </si>
  <si>
    <t xml:space="preserve"> "afbetalingen en tijdsverloop", "akkoord R-C", "niet van toepassing", "vonnis", "zie bijlage …",</t>
  </si>
  <si>
    <t>of nog: "eigendomsvoorbehoud", "leasing", "factoring", "boekwaarde" (ingeval van een onroerend goed en vóór de verkoop ervan), enz.</t>
  </si>
  <si>
    <t>DATUM</t>
  </si>
  <si>
    <t>A C T I V A</t>
  </si>
  <si>
    <t>INVENTARIS</t>
  </si>
  <si>
    <t>Bedragen</t>
  </si>
  <si>
    <t>VASTE ACTIVA</t>
  </si>
  <si>
    <t>I.</t>
  </si>
  <si>
    <t>OPRICHTINGSKOSTEN</t>
  </si>
  <si>
    <t>II.</t>
  </si>
  <si>
    <t>IMMATERIELE VASTE ACTIVA</t>
  </si>
  <si>
    <t>A</t>
  </si>
  <si>
    <t>B</t>
  </si>
  <si>
    <t>Intellectuele rechten</t>
  </si>
  <si>
    <t>III.</t>
  </si>
  <si>
    <t>MATERIELE VASTE ACTIVA</t>
  </si>
  <si>
    <t>A.</t>
  </si>
  <si>
    <t>Terreinen en gebouwen</t>
  </si>
  <si>
    <t>B.</t>
  </si>
  <si>
    <t>Installaties, machines en uitrusting</t>
  </si>
  <si>
    <t>C.</t>
  </si>
  <si>
    <t>Meubilair en rollend materieel</t>
  </si>
  <si>
    <t>D.</t>
  </si>
  <si>
    <t>Leasing en soortgelijke rechten</t>
  </si>
  <si>
    <t>E.</t>
  </si>
  <si>
    <t>Overige materiële vaste activa</t>
  </si>
  <si>
    <t>F.</t>
  </si>
  <si>
    <t>Activa in aanbouw en vooruitbetalingen</t>
  </si>
  <si>
    <t>G</t>
  </si>
  <si>
    <t>Gebeurlijk: inventaris globaal</t>
  </si>
  <si>
    <t>IV.</t>
  </si>
  <si>
    <t>FINANCIELE VASTE ACTIVA</t>
  </si>
  <si>
    <t>Waarborgen</t>
  </si>
  <si>
    <t>Deelnemingen</t>
  </si>
  <si>
    <t>VLOTTENDE ACTIVA</t>
  </si>
  <si>
    <t>VI.</t>
  </si>
  <si>
    <t>VOORRADEN EN BESTELLINGEN</t>
  </si>
  <si>
    <t xml:space="preserve">Voorraden </t>
  </si>
  <si>
    <t>wachtrekening betaling voorraden via comp.</t>
  </si>
  <si>
    <t>Voorraden van werven</t>
  </si>
  <si>
    <t>VII.</t>
  </si>
  <si>
    <t>Handelsvorderingen</t>
  </si>
  <si>
    <t>Overige vorderingen</t>
  </si>
  <si>
    <t>RC Zaakvoerder / bestuurder</t>
  </si>
  <si>
    <t>Fiscaal tegoed</t>
  </si>
  <si>
    <t>VIII.</t>
  </si>
  <si>
    <t>GELDBELEGGINGEN</t>
  </si>
  <si>
    <t>IX.</t>
  </si>
  <si>
    <t>LIQUIDE MIDDELEN</t>
  </si>
  <si>
    <t>kas</t>
  </si>
  <si>
    <t>Bank 1</t>
  </si>
  <si>
    <t>OVERLOPENDE REKENINGEN</t>
  </si>
  <si>
    <t>TOTAAL DER ACTIVA</t>
  </si>
  <si>
    <t xml:space="preserve">     OPMERKINGEN</t>
  </si>
  <si>
    <t>GEREALISEERDE</t>
  </si>
  <si>
    <t>Activa</t>
  </si>
  <si>
    <t>Vaste activa</t>
  </si>
  <si>
    <t>20/28</t>
  </si>
  <si>
    <t>Oprichtingskosten</t>
  </si>
  <si>
    <t>Immateriële vaste activa</t>
  </si>
  <si>
    <t>Materiële vaste activa</t>
  </si>
  <si>
    <t>22/27</t>
  </si>
  <si>
    <t>Financiële vaste activa</t>
  </si>
  <si>
    <t>Vlottende activa</t>
  </si>
  <si>
    <t>29/58</t>
  </si>
  <si>
    <t>Vorderingen op meer dan één jaar</t>
  </si>
  <si>
    <t>Voorraden en bestellingen in uitvoering</t>
  </si>
  <si>
    <t>Voorraden</t>
  </si>
  <si>
    <t>30/36</t>
  </si>
  <si>
    <t>Bestellingen in uitvoering</t>
  </si>
  <si>
    <t>Vorderingen op ten hoogste één jaar</t>
  </si>
  <si>
    <t>40/41</t>
  </si>
  <si>
    <t>Geldbeleggingen</t>
  </si>
  <si>
    <t>50/53</t>
  </si>
  <si>
    <t>Liquide middelen</t>
  </si>
  <si>
    <t>54/58</t>
  </si>
  <si>
    <t>Overlopende rekeningen</t>
  </si>
  <si>
    <t>490/1</t>
  </si>
  <si>
    <t>Totaal van de activa</t>
  </si>
  <si>
    <t>20/58</t>
  </si>
  <si>
    <t>BALANS</t>
  </si>
  <si>
    <t>Waarden</t>
  </si>
  <si>
    <t>Balance</t>
  </si>
  <si>
    <t>Index</t>
  </si>
  <si>
    <t>Passiva</t>
  </si>
  <si>
    <t>Codes</t>
  </si>
  <si>
    <t>Curator(en)</t>
  </si>
  <si>
    <t>Faillissementsnummer</t>
  </si>
  <si>
    <t>KBO-nummer</t>
  </si>
  <si>
    <t>Immaterieel handelsfonds / cliënteel/ overname</t>
  </si>
  <si>
    <t>VORDERINGEN OP TEN HOOGSTE EEN JAAR</t>
  </si>
  <si>
    <t>VORDERINGEN OP MEER DAN EEN JAAR</t>
  </si>
  <si>
    <t>V.</t>
  </si>
  <si>
    <t>Eigen vermogen</t>
  </si>
  <si>
    <t>10/15</t>
  </si>
  <si>
    <t>Kapitaal</t>
  </si>
  <si>
    <t>Geplaatst kapitaal</t>
  </si>
  <si>
    <t>Niet-opgevraagd kapitaal</t>
  </si>
  <si>
    <t>Uitgiftepremies</t>
  </si>
  <si>
    <t>Herwaarderingsmeerwaarden</t>
  </si>
  <si>
    <t>Reserves</t>
  </si>
  <si>
    <t>Wettelijke reserve</t>
  </si>
  <si>
    <t>Onbeschikbare reserves</t>
  </si>
  <si>
    <t>Voor eigen aandelen</t>
  </si>
  <si>
    <t>Andere</t>
  </si>
  <si>
    <t>Belastingvrije reserves</t>
  </si>
  <si>
    <t>Beschikbare reserves</t>
  </si>
  <si>
    <t>Overgedragen winst (verlies)</t>
  </si>
  <si>
    <t>Kapitaalsubsidies</t>
  </si>
  <si>
    <t>Voorschot aan de vennoten op de verdeling van het netto-actief</t>
  </si>
  <si>
    <t>Voorzieningen en uitgestelde belastingen</t>
  </si>
  <si>
    <t>Voorzieningen voor risico's en kosten</t>
  </si>
  <si>
    <t>160/5</t>
  </si>
  <si>
    <t>Uitgestelde belastingen</t>
  </si>
  <si>
    <t>Schulden</t>
  </si>
  <si>
    <t>17/49</t>
  </si>
  <si>
    <t>Schulden op meer dan één jaar</t>
  </si>
  <si>
    <t>Financiële schulden</t>
  </si>
  <si>
    <t>170/4</t>
  </si>
  <si>
    <t>Kredietinstellingen</t>
  </si>
  <si>
    <t>172/3</t>
  </si>
  <si>
    <t>Overige leningen</t>
  </si>
  <si>
    <t>Handelsschulden</t>
  </si>
  <si>
    <t>Ontvangen vooruitbetalingen op bestellingen</t>
  </si>
  <si>
    <t>Overige schulden</t>
  </si>
  <si>
    <t>178/9</t>
  </si>
  <si>
    <t>Schulden op ten hoogste één jaar</t>
  </si>
  <si>
    <t>42/48</t>
  </si>
  <si>
    <t>Schulden op meer dan één jaar die binnen het jaar vervallen</t>
  </si>
  <si>
    <t>430/8</t>
  </si>
  <si>
    <t>Leveranciers</t>
  </si>
  <si>
    <t>440/4</t>
  </si>
  <si>
    <t>Te betalen wissels</t>
  </si>
  <si>
    <t>Schulden met betrekking tot belastingen, bezoldigingen en sociale lasten</t>
  </si>
  <si>
    <t>Belastingen</t>
  </si>
  <si>
    <t>450/3</t>
  </si>
  <si>
    <t>Bezoldigingen en sociale lasten</t>
  </si>
  <si>
    <t>454/9</t>
  </si>
  <si>
    <t>47/48</t>
  </si>
  <si>
    <t>492/3</t>
  </si>
  <si>
    <t>Totaal van de passiva</t>
  </si>
  <si>
    <t>10/49</t>
  </si>
  <si>
    <t>CODES</t>
  </si>
  <si>
    <t>SALDI BALANS</t>
  </si>
  <si>
    <t>Aangifteformulier</t>
  </si>
  <si>
    <t>1. REALISEERBAAR ACTIEF</t>
  </si>
  <si>
    <t>Vermoedelijke realisatiewaarde</t>
  </si>
  <si>
    <r>
      <rPr>
        <sz val="11"/>
        <color theme="1"/>
        <rFont val="Calibri"/>
        <family val="2"/>
        <scheme val="minor"/>
      </rPr>
      <t xml:space="preserve">A. </t>
    </r>
    <r>
      <rPr>
        <u/>
        <sz val="10"/>
        <rFont val="Arial"/>
        <family val="2"/>
      </rPr>
      <t>Onroerende en/of zakelijke rechten:</t>
    </r>
  </si>
  <si>
    <r>
      <rPr>
        <sz val="11"/>
        <color theme="1"/>
        <rFont val="Calibri"/>
        <family val="2"/>
        <scheme val="minor"/>
      </rPr>
      <t xml:space="preserve">B. </t>
    </r>
    <r>
      <rPr>
        <u/>
        <sz val="10"/>
        <rFont val="Arial"/>
        <family val="2"/>
      </rPr>
      <t>Roerend:</t>
    </r>
  </si>
  <si>
    <r>
      <rPr>
        <sz val="11"/>
        <color theme="1"/>
        <rFont val="Calibri"/>
        <family val="2"/>
        <scheme val="minor"/>
      </rPr>
      <t>o Kas- en banktegoeden</t>
    </r>
  </si>
  <si>
    <r>
      <rPr>
        <sz val="11"/>
        <color theme="1"/>
        <rFont val="Calibri"/>
        <family val="2"/>
        <scheme val="minor"/>
      </rPr>
      <t>o Stock</t>
    </r>
  </si>
  <si>
    <r>
      <rPr>
        <sz val="11"/>
        <color theme="1"/>
        <rFont val="Calibri"/>
        <family val="2"/>
        <scheme val="minor"/>
      </rPr>
      <t>o Machines, materiaal - gereedschappen</t>
    </r>
  </si>
  <si>
    <r>
      <rPr>
        <sz val="11"/>
        <color theme="1"/>
        <rFont val="Calibri"/>
        <family val="2"/>
        <scheme val="minor"/>
      </rPr>
      <t>o Rollend materieel</t>
    </r>
  </si>
  <si>
    <r>
      <rPr>
        <sz val="11"/>
        <color theme="1"/>
        <rFont val="Calibri"/>
        <family val="2"/>
        <scheme val="minor"/>
      </rPr>
      <t>o Inboedel - inrichting</t>
    </r>
  </si>
  <si>
    <r>
      <rPr>
        <sz val="11"/>
        <color theme="1"/>
        <rFont val="Calibri"/>
        <family val="2"/>
        <scheme val="minor"/>
      </rPr>
      <t>o Invorderingen</t>
    </r>
  </si>
  <si>
    <r>
      <rPr>
        <sz val="11"/>
        <color theme="1"/>
        <rFont val="Calibri"/>
        <family val="2"/>
        <scheme val="minor"/>
      </rPr>
      <t>o Waarborgen</t>
    </r>
  </si>
  <si>
    <r>
      <rPr>
        <sz val="11"/>
        <color theme="1"/>
        <rFont val="Calibri"/>
        <family val="2"/>
        <scheme val="minor"/>
      </rPr>
      <t>o Wagen</t>
    </r>
  </si>
  <si>
    <r>
      <rPr>
        <sz val="11"/>
        <color theme="1"/>
        <rFont val="Calibri"/>
        <family val="2"/>
        <scheme val="minor"/>
      </rPr>
      <t>o Bank</t>
    </r>
  </si>
  <si>
    <r>
      <rPr>
        <sz val="11"/>
        <color theme="1"/>
        <rFont val="Calibri"/>
        <family val="2"/>
        <scheme val="minor"/>
      </rPr>
      <t>o Overheidsschulden:</t>
    </r>
  </si>
  <si>
    <r>
      <rPr>
        <sz val="11"/>
        <color theme="1"/>
        <rFont val="Calibri"/>
        <family val="2"/>
        <scheme val="minor"/>
      </rPr>
      <t>o Leveranciers:</t>
    </r>
  </si>
  <si>
    <t>2. PASSIEF</t>
  </si>
  <si>
    <t>PASSIVA</t>
  </si>
  <si>
    <t xml:space="preserve">I. </t>
  </si>
  <si>
    <t>EIGEN VERMOGEN</t>
  </si>
  <si>
    <t>VOORSCHOT AAN DE VENNOTEN OP DE VERDELING VAN HET NETTO-ACTIEF</t>
  </si>
  <si>
    <t>VOORZIENINGEN EN UITGESTELDE BELASTINGEN</t>
  </si>
  <si>
    <t>SCHULDEN</t>
  </si>
  <si>
    <t>TOTAAL DER PASSIVA</t>
  </si>
  <si>
    <t xml:space="preserve">     </t>
  </si>
  <si>
    <t>Nr.</t>
  </si>
  <si>
    <t>Naam</t>
  </si>
  <si>
    <t>Saldo debiteur</t>
  </si>
  <si>
    <t>BTW / KBO</t>
  </si>
  <si>
    <t>Straat</t>
  </si>
  <si>
    <t>nr</t>
  </si>
  <si>
    <t>bus</t>
  </si>
  <si>
    <t>PC</t>
  </si>
  <si>
    <t>GEMEENTE</t>
  </si>
  <si>
    <t>DYNAMISCHE LIJST van de ACTIVA</t>
  </si>
  <si>
    <r>
      <t xml:space="preserve">De lijst een eerste maal/ </t>
    </r>
    <r>
      <rPr>
        <i/>
        <sz val="11"/>
        <color theme="1"/>
        <rFont val="Calibri"/>
        <family val="2"/>
        <scheme val="minor"/>
      </rPr>
      <t>tezamen met memorie aan de PdK, overmaken aan de rechter-commissaris. Nadien te voegen aan de jaarlijkse verslaggeving.</t>
    </r>
  </si>
  <si>
    <t xml:space="preserve"> - De lijst dient zonodig numeriek onderverdeeld te worden. Bijv. 4.1.1. huurwaarborg pand X , 4.1.2. huurwaarborg pand Y   4.2. waarborg OBU, enz.</t>
  </si>
  <si>
    <t xml:space="preserve"> - igv. faillissement op bekentenis: de activa die opgegeven worden in het "formulier aangifte van staking van betaling" dienen verplicht opgenomen te worden </t>
  </si>
  <si>
    <t xml:space="preserve"> - De lijnen 1  tot 9 zijn verplicht, ingeval van een gefailleerde natuurlijke persoon vervallen de lijnen 7 tem. 9</t>
  </si>
  <si>
    <t xml:space="preserve"> - Desgewenst kan de curator de minimumindeling van het algemeen rekeningenstelsel volgen. In principe mogen er zich geen lege lijnen in de lijst </t>
  </si>
  <si>
    <t>bevinden, met uitzondering van de verplichte lijnen (in het voorbeeld 1 tem. 6 of 9 die zich dan op een andere plaats in de lijst kunnen bevinden)</t>
  </si>
  <si>
    <t xml:space="preserve">                    2. datum eerste PV van nzicht schuldvordering: voor alle door de curator ingebrachte activa-lijnen tot die datum</t>
  </si>
  <si>
    <r>
      <t xml:space="preserve">Kolom </t>
    </r>
    <r>
      <rPr>
        <b/>
        <i/>
        <sz val="11"/>
        <color theme="1"/>
        <rFont val="Calibri"/>
        <family val="2"/>
        <scheme val="minor"/>
      </rPr>
      <t xml:space="preserve">bedrag - formeel: </t>
    </r>
    <r>
      <rPr>
        <i/>
        <sz val="11"/>
        <color theme="1"/>
        <rFont val="Calibri"/>
        <family val="2"/>
        <scheme val="minor"/>
      </rPr>
      <t>bedrag opgenomen in de boekhouding of op een ander document dat de curator aantrof</t>
    </r>
  </si>
  <si>
    <r>
      <t xml:space="preserve">Kolom </t>
    </r>
    <r>
      <rPr>
        <b/>
        <i/>
        <sz val="11"/>
        <color theme="1"/>
        <rFont val="Calibri"/>
        <family val="2"/>
        <scheme val="minor"/>
      </rPr>
      <t>bedrag - schatting curator</t>
    </r>
    <r>
      <rPr>
        <i/>
        <sz val="11"/>
        <color theme="1"/>
        <rFont val="Calibri"/>
        <family val="2"/>
        <scheme val="minor"/>
      </rPr>
      <t>: het bedrag dat de curator realistischerwijze hoopt te realiseren</t>
    </r>
  </si>
  <si>
    <t>De in deze kolommen opgenomen bedragen mag u na ingave op de lijst niet meer wijzigen !</t>
  </si>
  <si>
    <t>bedrag schatting curator</t>
  </si>
  <si>
    <t>Balans bedragen</t>
  </si>
  <si>
    <t>Saldi balans bedragen</t>
  </si>
  <si>
    <t>aangifteformulier</t>
  </si>
  <si>
    <t>brief</t>
  </si>
  <si>
    <t>aanget. brief</t>
  </si>
  <si>
    <t>circulaire</t>
  </si>
  <si>
    <t>soc. doc/personeelslid</t>
  </si>
  <si>
    <t>reiskosten</t>
  </si>
  <si>
    <t>en meer</t>
  </si>
  <si>
    <t>Bank2</t>
  </si>
  <si>
    <t>X.</t>
  </si>
  <si>
    <t>Toelichting:</t>
  </si>
  <si>
    <t>Stand van zaken op:</t>
  </si>
  <si>
    <t>VAN</t>
  </si>
  <si>
    <t>NAAR</t>
  </si>
  <si>
    <t>BEDRAG</t>
  </si>
  <si>
    <t>Minimum ereloon</t>
  </si>
  <si>
    <t>Totaal ereloon</t>
  </si>
  <si>
    <t>Totaal ereloon + kosten</t>
  </si>
  <si>
    <t>Berekening erelonen roerende goederen in faillissementen</t>
  </si>
  <si>
    <t>Berekening erelonen onroerende goederen in faillissementen</t>
  </si>
  <si>
    <t>Gerealiseerd</t>
  </si>
  <si>
    <t>TOTAAL</t>
  </si>
  <si>
    <t>controle</t>
  </si>
  <si>
    <t>0/01/1900</t>
  </si>
  <si>
    <t>Totaal ereloon (inclusief wettelijk voorziene kosten)</t>
  </si>
  <si>
    <t>Berekeningsbasis excessieve kosten art.7 § 3 KB 26 april 2018</t>
  </si>
  <si>
    <t>Berekening van de wettelijke minimale kosten</t>
  </si>
  <si>
    <t>ART. 7 PARAGRAAF 3 KB 26/04/2018</t>
  </si>
  <si>
    <t>Totaal WETTELIJK VOORZIENE  kosten</t>
  </si>
  <si>
    <t>Prijs</t>
  </si>
  <si>
    <t>Aantal</t>
  </si>
  <si>
    <t>brief  / bladzijde</t>
  </si>
  <si>
    <t>aantekentax</t>
  </si>
  <si>
    <t>circulaire, mail</t>
  </si>
  <si>
    <t xml:space="preserve">Totaal ereloon </t>
  </si>
  <si>
    <t xml:space="preserve">     Overige schulden</t>
  </si>
  <si>
    <t>Tabel 1</t>
  </si>
  <si>
    <t>Tabel 2</t>
  </si>
  <si>
    <t xml:space="preserve">Totaal ereloon (inclusief wettelijk voorziene kosten) NA correctiecoëfficiënt </t>
  </si>
  <si>
    <t>Bijlage 3 van het KB 26/04/2018</t>
  </si>
  <si>
    <t>Prijs oud KB</t>
  </si>
  <si>
    <t>berekende kost</t>
  </si>
  <si>
    <t>Prijs/eenheid</t>
  </si>
  <si>
    <t xml:space="preserve">TOTAAL BEREKENDE KOSTEN </t>
  </si>
  <si>
    <t xml:space="preserve">EXCEDENT </t>
  </si>
  <si>
    <t>geïndexeerd volgens KB 24/06/2018</t>
  </si>
  <si>
    <t>geïndexeerd volgens BS 15.12.2011</t>
  </si>
  <si>
    <t>geïndexeerd volgens KB 26/04/2018</t>
  </si>
  <si>
    <t>Kosten</t>
  </si>
  <si>
    <t>EXOTIC DIAM</t>
  </si>
  <si>
    <t>2014-12-31</t>
  </si>
  <si>
    <t>2013-12-31</t>
  </si>
  <si>
    <t>2012-12-31</t>
  </si>
  <si>
    <t>KLAVINS Guntars</t>
  </si>
  <si>
    <t>DOORENWEERD Ludovicus</t>
  </si>
  <si>
    <t>DOORENWEERD Jimmy</t>
  </si>
  <si>
    <t>ZJOON KVIZIEN BVBA</t>
  </si>
  <si>
    <t>BE123.32.34.456</t>
  </si>
  <si>
    <t>Italiëlei</t>
  </si>
  <si>
    <t>Antwerpen</t>
  </si>
  <si>
    <t>CHICKEN BVBA</t>
  </si>
  <si>
    <t>BE353.35.45.890</t>
  </si>
  <si>
    <t>Turnhoutsebaan</t>
  </si>
  <si>
    <t>Ambtshalve afgeschreven naar buitenland</t>
  </si>
  <si>
    <t>Ambtshalve afgeschreven naar het buitenland</t>
  </si>
  <si>
    <t>Geen gegevens bekend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</si>
</sst>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_ &quot;€&quot;\ * #,##0.00_ ;_ &quot;€&quot;\ * \-#,##0.00_ ;_ &quot;€&quot;\ * &quot;-&quot;??_ ;_ @_ "/>
    <numFmt numFmtId="165" formatCode="_ * #,##0.00_ ;_ * \-#,##0.00_ ;_ * &quot;-&quot;??_ ;_ @_ "/>
    <numFmt numFmtId="166" formatCode="#,##0.00_ ;[Red]\-#,##0.00\ "/>
    <numFmt numFmtId="167" formatCode="_ &quot;€&quot;\ * #,##0_ ;_ &quot;€&quot;\ * \-#,##0_ ;_ &quot;€&quot;\ * &quot;-&quot;??_ ;_ @_ "/>
    <numFmt numFmtId="168" formatCode="yyyy\-mm\-dd;@"/>
    <numFmt numFmtId="169" formatCode="#,##0.00_ ;\-#,##0.00\ "/>
    <numFmt numFmtId="170" formatCode="d/mm/yyyy;@"/>
    <numFmt numFmtId="171" formatCode="0.000%"/>
    <numFmt numFmtId="172" formatCode="_-* #,##0.00\ [$€-813]_-;\-* #,##0.00\ [$€-813]_-;_-* &quot;-&quot;??\ [$€-813]_-;_-@_-"/>
  </numFmts>
  <fonts count="5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
      <name val="Calibri"/>
      <family val="2"/>
      <scheme val="minor"/>
    </font>
    <font>
      <sz val="10"/>
      <color theme="1"/>
      <name val="Calibri"/>
      <family val="2"/>
      <scheme val="minor"/>
    </font>
    <font>
      <b/>
      <i/>
      <sz val="11"/>
      <color theme="1"/>
      <name val="Calibri"/>
      <family val="2"/>
      <scheme val="minor"/>
    </font>
    <font>
      <sz val="10"/>
      <name val="Arial"/>
      <family val="2"/>
    </font>
    <font>
      <sz val="11"/>
      <color theme="1"/>
      <name val="Calibri"/>
      <family val="2"/>
      <scheme val="minor"/>
    </font>
    <font>
      <b/>
      <sz val="12"/>
      <color theme="1"/>
      <name val="Calibri"/>
      <family val="2"/>
      <scheme val="minor"/>
    </font>
    <font>
      <sz val="12"/>
      <name val="Calibri"/>
      <family val="2"/>
      <scheme val="minor"/>
    </font>
    <font>
      <b/>
      <sz val="11"/>
      <name val="Calibri"/>
      <family val="2"/>
      <scheme val="minor"/>
    </font>
    <font>
      <b/>
      <sz val="12"/>
      <name val="Calibri"/>
      <family val="2"/>
      <scheme val="minor"/>
    </font>
    <font>
      <b/>
      <i/>
      <sz val="12"/>
      <color rgb="FFFF0000"/>
      <name val="Calibri"/>
      <family val="2"/>
      <scheme val="minor"/>
    </font>
    <font>
      <b/>
      <sz val="10"/>
      <color rgb="FF44546A"/>
      <name val="Calibri"/>
      <family val="2"/>
      <scheme val="minor"/>
    </font>
    <font>
      <b/>
      <sz val="10"/>
      <color rgb="FFFFFFFF"/>
      <name val="Calibri"/>
      <family val="2"/>
      <scheme val="minor"/>
    </font>
    <font>
      <b/>
      <sz val="10"/>
      <color rgb="FF000000"/>
      <name val="Calibri"/>
      <family val="2"/>
      <scheme val="minor"/>
    </font>
    <font>
      <b/>
      <sz val="9"/>
      <color rgb="FF000000"/>
      <name val="Calibri"/>
      <family val="2"/>
      <scheme val="minor"/>
    </font>
    <font>
      <sz val="9"/>
      <color rgb="FF000000"/>
      <name val="Calibri"/>
      <family val="2"/>
      <scheme val="minor"/>
    </font>
    <font>
      <sz val="12"/>
      <color theme="1"/>
      <name val="Calibri"/>
      <family val="2"/>
      <scheme val="minor"/>
    </font>
    <font>
      <b/>
      <u/>
      <sz val="16"/>
      <color theme="1"/>
      <name val="Calibri"/>
      <family val="2"/>
      <scheme val="minor"/>
    </font>
    <font>
      <sz val="11"/>
      <color rgb="FF000000"/>
      <name val="Calibri"/>
      <family val="2"/>
    </font>
    <font>
      <b/>
      <sz val="11"/>
      <color rgb="FF000000"/>
      <name val="Helvetica"/>
      <family val="2"/>
    </font>
    <font>
      <sz val="11"/>
      <color rgb="FF000000"/>
      <name val="Helvetica"/>
      <family val="2"/>
    </font>
    <font>
      <b/>
      <sz val="11"/>
      <color rgb="FF000000"/>
      <name val="Helvetica"/>
    </font>
    <font>
      <sz val="11"/>
      <color rgb="FF000000"/>
      <name val="Helvetica"/>
    </font>
    <font>
      <b/>
      <u/>
      <sz val="10"/>
      <name val="Arial"/>
      <family val="2"/>
    </font>
    <font>
      <u/>
      <sz val="10"/>
      <name val="Arial"/>
      <family val="2"/>
    </font>
    <font>
      <b/>
      <sz val="10"/>
      <name val="Arial"/>
      <family val="2"/>
    </font>
    <font>
      <b/>
      <sz val="11"/>
      <color rgb="FFFF0000"/>
      <name val="Calibri"/>
      <family val="2"/>
      <scheme val="minor"/>
    </font>
    <font>
      <i/>
      <sz val="12"/>
      <name val="Calibri"/>
      <family val="2"/>
      <scheme val="minor"/>
    </font>
    <font>
      <b/>
      <sz val="11"/>
      <name val="Calibri"/>
      <family val="2"/>
    </font>
    <font>
      <b/>
      <sz val="14"/>
      <color theme="9" tint="-0.249977111117893"/>
      <name val="Calibri"/>
      <family val="2"/>
    </font>
    <font>
      <b/>
      <sz val="11"/>
      <name val="Calibri"/>
      <family val="2"/>
    </font>
    <font>
      <i/>
      <sz val="11"/>
      <color theme="1"/>
      <name val="Calibri"/>
      <family val="2"/>
      <scheme val="minor"/>
    </font>
    <font>
      <sz val="11"/>
      <color rgb="FFFF0000"/>
      <name val="Calibri"/>
      <family val="2"/>
      <scheme val="minor"/>
    </font>
    <font>
      <b/>
      <u/>
      <sz val="16"/>
      <name val="Calibri"/>
      <family val="2"/>
      <scheme val="minor"/>
    </font>
    <font>
      <b/>
      <sz val="36"/>
      <name val="Calibri"/>
      <family val="2"/>
      <scheme val="minor"/>
    </font>
    <font>
      <b/>
      <u/>
      <sz val="11"/>
      <color theme="1"/>
      <name val="Calibri"/>
      <family val="2"/>
      <scheme val="minor"/>
    </font>
    <font>
      <b/>
      <sz val="10"/>
      <name val="Calibri"/>
      <family val="2"/>
      <scheme val="minor"/>
    </font>
    <font>
      <sz val="10"/>
      <name val="Calibri"/>
      <family val="2"/>
      <scheme val="minor"/>
    </font>
    <font>
      <sz val="11"/>
      <color theme="1" tint="0.499984740745262"/>
      <name val="Calibri"/>
      <family val="2"/>
      <scheme val="minor"/>
    </font>
    <font>
      <sz val="8"/>
      <name val="Arial"/>
      <family val="2"/>
    </font>
    <font>
      <sz val="11"/>
      <color theme="1" tint="0.34998626667073579"/>
      <name val="Calibri"/>
      <family val="2"/>
      <scheme val="minor"/>
    </font>
    <font>
      <b/>
      <i/>
      <sz val="12"/>
      <name val="Calibri"/>
      <family val="2"/>
      <scheme val="minor"/>
    </font>
    <font>
      <sz val="9"/>
      <name val="Calibri"/>
      <family val="2"/>
      <scheme val="minor"/>
    </font>
    <font>
      <b/>
      <sz val="22"/>
      <name val="Calibri"/>
      <family val="2"/>
      <scheme val="minor"/>
    </font>
    <font>
      <sz val="12"/>
      <color rgb="FFFF0000"/>
      <name val="Calibri"/>
      <family val="2"/>
      <scheme val="minor"/>
    </font>
    <font>
      <b/>
      <u/>
      <sz val="11"/>
      <name val="Calibri"/>
      <family val="2"/>
      <scheme val="minor"/>
    </font>
    <font>
      <b/>
      <sz val="10"/>
      <color rgb="FF44546A"/>
      <name val="Helvetica"/>
      <family val="2"/>
    </font>
    <font>
      <b/>
      <sz val="10"/>
      <color rgb="FFFFFFFF"/>
      <name val="Helvetica"/>
      <family val="2"/>
    </font>
    <font>
      <b/>
      <sz val="10"/>
      <color rgb="FF000000"/>
      <name val="Helvetica"/>
      <family val="2"/>
    </font>
    <font>
      <b/>
      <sz val="9"/>
      <color rgb="FF000000"/>
      <name val="Helvetica"/>
      <family val="2"/>
    </font>
    <font>
      <sz val="9"/>
      <color rgb="FF000000"/>
      <name val="Helvetica"/>
      <family val="2"/>
    </font>
    <font>
      <sz val="11"/>
      <color rgb="FF000000"/>
      <name val="Calibri"/>
    </font>
    <font>
      <sz val="11"/>
      <color rgb="FF000000"/>
      <name val="Calibri"/>
      <family val="2"/>
      <scheme val="minor"/>
    </font>
    <font>
      <b/>
      <sz val="9"/>
      <color rgb="FFFF0000"/>
      <name val="Helvetica"/>
    </font>
  </fonts>
  <fills count="13">
    <fill>
      <patternFill patternType="none"/>
    </fill>
    <fill>
      <patternFill patternType="gray125"/>
    </fill>
    <fill>
      <patternFill patternType="solid">
        <fgColor theme="0" tint="-0.14999847407452621"/>
        <bgColor indexed="64"/>
      </patternFill>
    </fill>
    <fill>
      <patternFill patternType="solid">
        <fgColor rgb="FF1F497D"/>
        <bgColor rgb="FF000000"/>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99CC"/>
        <bgColor indexed="64"/>
      </patternFill>
    </fill>
  </fills>
  <borders count="13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style="hair">
        <color indexed="8"/>
      </bottom>
      <diagonal/>
    </border>
    <border>
      <left style="thin">
        <color indexed="64"/>
      </left>
      <right style="thin">
        <color indexed="64"/>
      </right>
      <top/>
      <bottom style="hair">
        <color indexed="8"/>
      </bottom>
      <diagonal/>
    </border>
    <border>
      <left/>
      <right style="thin">
        <color indexed="64"/>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8"/>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8"/>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8"/>
      </bottom>
      <diagonal/>
    </border>
    <border>
      <left style="thin">
        <color indexed="64"/>
      </left>
      <right style="thin">
        <color indexed="64"/>
      </right>
      <top/>
      <bottom style="hair">
        <color indexed="64"/>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style="thin">
        <color indexed="64"/>
      </right>
      <top style="hair">
        <color indexed="64"/>
      </top>
      <bottom style="hair">
        <color indexed="8"/>
      </bottom>
      <diagonal/>
    </border>
    <border>
      <left style="medium">
        <color indexed="64"/>
      </left>
      <right style="thin">
        <color indexed="64"/>
      </right>
      <top style="hair">
        <color indexed="8"/>
      </top>
      <bottom style="hair">
        <color indexed="64"/>
      </bottom>
      <diagonal/>
    </border>
    <border>
      <left/>
      <right/>
      <top style="hair">
        <color indexed="64"/>
      </top>
      <bottom style="hair">
        <color indexed="64"/>
      </bottom>
      <diagonal/>
    </border>
    <border>
      <left/>
      <right style="thin">
        <color indexed="64"/>
      </right>
      <top style="hair">
        <color indexed="8"/>
      </top>
      <bottom style="hair">
        <color indexed="64"/>
      </bottom>
      <diagonal/>
    </border>
    <border>
      <left style="medium">
        <color indexed="64"/>
      </left>
      <right style="thin">
        <color indexed="64"/>
      </right>
      <top style="hair">
        <color indexed="8"/>
      </top>
      <bottom style="hair">
        <color indexed="8"/>
      </bottom>
      <diagonal/>
    </border>
    <border>
      <left style="medium">
        <color indexed="64"/>
      </left>
      <right style="thin">
        <color indexed="64"/>
      </right>
      <top/>
      <bottom style="hair">
        <color indexed="8"/>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hair">
        <color indexed="8"/>
      </top>
      <bottom style="hair">
        <color indexed="64"/>
      </bottom>
      <diagonal/>
    </border>
    <border>
      <left style="thin">
        <color indexed="64"/>
      </left>
      <right style="thin">
        <color indexed="64"/>
      </right>
      <top style="hair">
        <color indexed="8"/>
      </top>
      <bottom style="thin">
        <color rgb="FF00B050"/>
      </bottom>
      <diagonal/>
    </border>
    <border>
      <left style="thin">
        <color rgb="FF00B050"/>
      </left>
      <right style="thin">
        <color indexed="64"/>
      </right>
      <top style="hair">
        <color indexed="8"/>
      </top>
      <bottom style="hair">
        <color indexed="8"/>
      </bottom>
      <diagonal/>
    </border>
    <border>
      <left style="medium">
        <color indexed="64"/>
      </left>
      <right style="thin">
        <color rgb="FF00B050"/>
      </right>
      <top style="thin">
        <color rgb="FF00B050"/>
      </top>
      <bottom style="thin">
        <color rgb="FF00B050"/>
      </bottom>
      <diagonal/>
    </border>
    <border>
      <left style="medium">
        <color rgb="FFFF0000"/>
      </left>
      <right/>
      <top style="medium">
        <color rgb="FFFF0000"/>
      </top>
      <bottom style="medium">
        <color rgb="FFFF0000"/>
      </bottom>
      <diagonal/>
    </border>
    <border>
      <left/>
      <right style="medium">
        <color rgb="FF00B050"/>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1">
    <xf numFmtId="0" fontId="0" fillId="0" borderId="0"/>
    <xf numFmtId="0" fontId="8" fillId="0" borderId="0"/>
    <xf numFmtId="44" fontId="9" fillId="0" borderId="0" applyFont="0" applyFill="0" applyBorder="0" applyAlignment="0" applyProtection="0"/>
    <xf numFmtId="44" fontId="9" fillId="0" borderId="0" applyFont="0" applyFill="0" applyBorder="0" applyAlignment="0" applyProtection="0"/>
    <xf numFmtId="0" fontId="22" fillId="0" borderId="0"/>
    <xf numFmtId="0" fontId="22" fillId="0" borderId="0"/>
    <xf numFmtId="165" fontId="22" fillId="0" borderId="0" applyFont="0" applyFill="0" applyBorder="0" applyAlignment="0" applyProtection="0"/>
    <xf numFmtId="164" fontId="22" fillId="0" borderId="0" applyFont="0" applyFill="0" applyBorder="0" applyAlignment="0" applyProtection="0"/>
    <xf numFmtId="9" fontId="22" fillId="0" borderId="0" applyFont="0" applyFill="0" applyBorder="0" applyAlignment="0" applyProtection="0"/>
    <xf numFmtId="3" fontId="43" fillId="0" borderId="0"/>
    <xf numFmtId="0" fontId="55" fillId="0" borderId="0"/>
  </cellStyleXfs>
  <cellXfs count="700">
    <xf numFmtId="0" fontId="0" fillId="0" borderId="0" xfId="0"/>
    <xf numFmtId="0" fontId="2" fillId="0" borderId="0" xfId="0" applyFont="1"/>
    <xf numFmtId="0" fontId="4" fillId="0" borderId="0" xfId="0" applyFont="1" applyFill="1"/>
    <xf numFmtId="0" fontId="3" fillId="0" borderId="0" xfId="0" applyFont="1" applyFill="1"/>
    <xf numFmtId="0" fontId="5" fillId="0" borderId="0" xfId="0" applyFont="1"/>
    <xf numFmtId="0" fontId="6" fillId="0" borderId="0" xfId="0" applyFont="1"/>
    <xf numFmtId="0" fontId="0" fillId="0" borderId="0" xfId="0" applyBorder="1"/>
    <xf numFmtId="167" fontId="0" fillId="0" borderId="0" xfId="2" applyNumberFormat="1" applyFont="1" applyAlignment="1">
      <alignment horizontal="right"/>
    </xf>
    <xf numFmtId="0" fontId="0" fillId="0" borderId="0" xfId="0" applyFont="1"/>
    <xf numFmtId="166" fontId="4" fillId="0" borderId="14" xfId="1" applyNumberFormat="1" applyFont="1" applyFill="1" applyBorder="1" applyProtection="1">
      <protection locked="0"/>
    </xf>
    <xf numFmtId="166" fontId="12" fillId="0" borderId="7" xfId="1" applyNumberFormat="1" applyFont="1" applyFill="1" applyBorder="1" applyProtection="1">
      <protection locked="0"/>
    </xf>
    <xf numFmtId="166" fontId="4" fillId="0" borderId="7" xfId="1" applyNumberFormat="1" applyFont="1" applyFill="1" applyBorder="1" applyProtection="1">
      <protection locked="0"/>
    </xf>
    <xf numFmtId="166" fontId="0" fillId="0" borderId="0" xfId="0" applyNumberFormat="1" applyFont="1"/>
    <xf numFmtId="0" fontId="15" fillId="0" borderId="0" xfId="0" applyFont="1"/>
    <xf numFmtId="4" fontId="15" fillId="0" borderId="0" xfId="0" applyNumberFormat="1" applyFont="1" applyAlignment="1">
      <alignment horizontal="right"/>
    </xf>
    <xf numFmtId="0" fontId="16" fillId="3" borderId="0" xfId="0" applyFont="1" applyFill="1"/>
    <xf numFmtId="0" fontId="16" fillId="3" borderId="0" xfId="0" applyFont="1" applyFill="1" applyAlignment="1">
      <alignment horizontal="right"/>
    </xf>
    <xf numFmtId="4" fontId="16" fillId="3" borderId="0" xfId="0" applyNumberFormat="1" applyFont="1" applyFill="1" applyAlignment="1">
      <alignment horizontal="right"/>
    </xf>
    <xf numFmtId="167" fontId="17" fillId="0" borderId="0" xfId="2" applyNumberFormat="1" applyFont="1" applyAlignment="1">
      <alignment horizontal="right"/>
    </xf>
    <xf numFmtId="167" fontId="18" fillId="0" borderId="0" xfId="2" applyNumberFormat="1" applyFont="1" applyAlignment="1">
      <alignment horizontal="right"/>
    </xf>
    <xf numFmtId="167" fontId="19" fillId="0" borderId="0" xfId="2" applyNumberFormat="1" applyFont="1" applyAlignment="1">
      <alignment horizontal="right"/>
    </xf>
    <xf numFmtId="167" fontId="18" fillId="4" borderId="0" xfId="2" applyNumberFormat="1" applyFont="1" applyFill="1" applyAlignment="1">
      <alignment horizontal="right"/>
    </xf>
    <xf numFmtId="0" fontId="0" fillId="0" borderId="0" xfId="0" applyFont="1" applyAlignment="1">
      <alignment horizontal="right"/>
    </xf>
    <xf numFmtId="167" fontId="16" fillId="3" borderId="0" xfId="2" applyNumberFormat="1" applyFont="1" applyFill="1" applyAlignment="1">
      <alignment horizontal="right"/>
    </xf>
    <xf numFmtId="0" fontId="20" fillId="0" borderId="0" xfId="0" applyFont="1"/>
    <xf numFmtId="0" fontId="10" fillId="0" borderId="0" xfId="0" applyFont="1" applyBorder="1" applyAlignment="1">
      <alignment horizontal="left"/>
    </xf>
    <xf numFmtId="0" fontId="20" fillId="0" borderId="0" xfId="0" applyFont="1" applyBorder="1"/>
    <xf numFmtId="0" fontId="0" fillId="0" borderId="0" xfId="0" applyFont="1"/>
    <xf numFmtId="0" fontId="23" fillId="0" borderId="0" xfId="4" applyFont="1"/>
    <xf numFmtId="0" fontId="23" fillId="0" borderId="0" xfId="4" applyFont="1" applyAlignment="1">
      <alignment horizontal="right"/>
    </xf>
    <xf numFmtId="0" fontId="24" fillId="0" borderId="0" xfId="4" applyFont="1" applyAlignment="1">
      <alignment indent="1"/>
    </xf>
    <xf numFmtId="0" fontId="24" fillId="0" borderId="0" xfId="4" applyFont="1" applyAlignment="1">
      <alignment horizontal="right"/>
    </xf>
    <xf numFmtId="0" fontId="24" fillId="0" borderId="0" xfId="4" applyFont="1" applyAlignment="1">
      <alignment indent="3"/>
    </xf>
    <xf numFmtId="0" fontId="23" fillId="4" borderId="0" xfId="4" applyFont="1" applyFill="1"/>
    <xf numFmtId="0" fontId="23" fillId="4" borderId="0" xfId="4" applyFont="1" applyFill="1" applyAlignment="1">
      <alignment horizontal="right"/>
    </xf>
    <xf numFmtId="0" fontId="25" fillId="0" borderId="0" xfId="0" applyFont="1"/>
    <xf numFmtId="0" fontId="25" fillId="0" borderId="0" xfId="0" applyFont="1" applyAlignment="1">
      <alignment horizontal="right"/>
    </xf>
    <xf numFmtId="0" fontId="26" fillId="0" borderId="0" xfId="0" applyFont="1" applyAlignment="1">
      <alignment indent="1"/>
    </xf>
    <xf numFmtId="0" fontId="26" fillId="0" borderId="0" xfId="0" applyFont="1" applyAlignment="1">
      <alignment horizontal="right"/>
    </xf>
    <xf numFmtId="0" fontId="25" fillId="4" borderId="0" xfId="0" applyFont="1" applyFill="1"/>
    <xf numFmtId="0" fontId="25" fillId="4" borderId="0" xfId="0" applyFont="1" applyFill="1" applyAlignment="1">
      <alignment horizontal="right"/>
    </xf>
    <xf numFmtId="0" fontId="0" fillId="0" borderId="0" xfId="0" applyFont="1" applyBorder="1"/>
    <xf numFmtId="3" fontId="11" fillId="0" borderId="40" xfId="1" applyNumberFormat="1" applyFont="1" applyFill="1" applyBorder="1" applyProtection="1"/>
    <xf numFmtId="3" fontId="11" fillId="0" borderId="36" xfId="1" applyNumberFormat="1" applyFont="1" applyFill="1" applyBorder="1" applyProtection="1"/>
    <xf numFmtId="14" fontId="12" fillId="0" borderId="0" xfId="1" applyNumberFormat="1" applyFont="1" applyFill="1" applyBorder="1" applyAlignment="1" applyProtection="1">
      <alignment horizontal="center"/>
    </xf>
    <xf numFmtId="0" fontId="12" fillId="0" borderId="0" xfId="1" quotePrefix="1" applyNumberFormat="1" applyFont="1" applyFill="1" applyBorder="1" applyAlignment="1" applyProtection="1">
      <alignment horizontal="center"/>
    </xf>
    <xf numFmtId="14" fontId="12" fillId="0" borderId="0" xfId="1" quotePrefix="1" applyNumberFormat="1" applyFont="1" applyFill="1" applyBorder="1" applyAlignment="1" applyProtection="1">
      <alignment horizontal="center"/>
    </xf>
    <xf numFmtId="0" fontId="4" fillId="0" borderId="0" xfId="1" applyNumberFormat="1" applyFont="1" applyFill="1" applyBorder="1" applyAlignment="1" applyProtection="1">
      <alignment horizontal="center"/>
    </xf>
    <xf numFmtId="166" fontId="12" fillId="0" borderId="14" xfId="1" applyNumberFormat="1" applyFont="1" applyFill="1" applyBorder="1" applyProtection="1">
      <protection locked="0"/>
    </xf>
    <xf numFmtId="168" fontId="15" fillId="0" borderId="0" xfId="0" applyNumberFormat="1" applyFont="1" applyAlignment="1">
      <alignment horizontal="right"/>
    </xf>
    <xf numFmtId="166" fontId="0" fillId="0" borderId="0" xfId="0" applyNumberFormat="1"/>
    <xf numFmtId="166" fontId="3" fillId="0" borderId="0" xfId="0" applyNumberFormat="1" applyFont="1" applyFill="1"/>
    <xf numFmtId="166" fontId="1" fillId="0" borderId="0" xfId="0" applyNumberFormat="1" applyFont="1" applyFill="1"/>
    <xf numFmtId="166" fontId="6" fillId="0" borderId="0" xfId="0" applyNumberFormat="1" applyFont="1"/>
    <xf numFmtId="0" fontId="0" fillId="4" borderId="0" xfId="0" applyFont="1" applyFill="1"/>
    <xf numFmtId="166" fontId="4" fillId="0" borderId="64" xfId="1" applyNumberFormat="1" applyFont="1" applyFill="1" applyBorder="1" applyProtection="1">
      <protection locked="0"/>
    </xf>
    <xf numFmtId="166" fontId="12" fillId="0" borderId="64" xfId="1" applyNumberFormat="1" applyFont="1" applyFill="1" applyBorder="1" applyProtection="1">
      <protection locked="0"/>
    </xf>
    <xf numFmtId="166" fontId="4" fillId="0" borderId="63" xfId="1" applyNumberFormat="1" applyFont="1" applyFill="1" applyBorder="1" applyProtection="1">
      <protection locked="0"/>
    </xf>
    <xf numFmtId="166" fontId="4" fillId="0" borderId="66" xfId="1" applyNumberFormat="1" applyFont="1" applyFill="1" applyBorder="1" applyProtection="1">
      <protection locked="0"/>
    </xf>
    <xf numFmtId="166" fontId="12" fillId="0" borderId="63" xfId="1" applyNumberFormat="1" applyFont="1" applyFill="1" applyBorder="1" applyProtection="1">
      <protection locked="0"/>
    </xf>
    <xf numFmtId="166" fontId="4" fillId="0" borderId="62" xfId="1" applyNumberFormat="1" applyFont="1" applyFill="1" applyBorder="1" applyProtection="1">
      <protection locked="0"/>
    </xf>
    <xf numFmtId="166" fontId="12" fillId="0" borderId="66" xfId="1" applyNumberFormat="1" applyFont="1" applyFill="1" applyBorder="1" applyProtection="1">
      <protection locked="0"/>
    </xf>
    <xf numFmtId="0" fontId="27" fillId="0" borderId="40" xfId="0" applyFont="1" applyBorder="1" applyAlignment="1">
      <alignment vertical="top"/>
    </xf>
    <xf numFmtId="0" fontId="28" fillId="0" borderId="41" xfId="0" applyFont="1" applyBorder="1"/>
    <xf numFmtId="0" fontId="0" fillId="0" borderId="41" xfId="0" applyBorder="1"/>
    <xf numFmtId="0" fontId="0" fillId="0" borderId="42" xfId="0" applyBorder="1"/>
    <xf numFmtId="0" fontId="0" fillId="0" borderId="43" xfId="0" applyBorder="1"/>
    <xf numFmtId="0" fontId="0" fillId="0" borderId="44" xfId="0" applyBorder="1"/>
    <xf numFmtId="0" fontId="8" fillId="0" borderId="43" xfId="0" applyFont="1" applyBorder="1" applyAlignment="1">
      <alignment vertical="top"/>
    </xf>
    <xf numFmtId="0" fontId="0" fillId="0" borderId="70" xfId="0" applyBorder="1"/>
    <xf numFmtId="0" fontId="0" fillId="0" borderId="71" xfId="0" applyBorder="1"/>
    <xf numFmtId="0" fontId="0" fillId="0" borderId="72" xfId="0" applyBorder="1"/>
    <xf numFmtId="0" fontId="0" fillId="0" borderId="36" xfId="0" applyBorder="1"/>
    <xf numFmtId="0" fontId="0" fillId="0" borderId="38" xfId="0" applyBorder="1"/>
    <xf numFmtId="0" fontId="0" fillId="0" borderId="39" xfId="0" applyBorder="1"/>
    <xf numFmtId="166" fontId="20" fillId="0" borderId="0" xfId="0" applyNumberFormat="1" applyFont="1"/>
    <xf numFmtId="166" fontId="0" fillId="0" borderId="0" xfId="0" applyNumberFormat="1" applyFont="1" applyBorder="1"/>
    <xf numFmtId="0" fontId="2" fillId="0" borderId="69" xfId="0" applyFont="1" applyBorder="1" applyAlignment="1">
      <alignment horizontal="center"/>
    </xf>
    <xf numFmtId="0" fontId="2" fillId="0" borderId="73" xfId="0" applyFont="1" applyBorder="1" applyAlignment="1">
      <alignment horizontal="center"/>
    </xf>
    <xf numFmtId="0" fontId="2" fillId="0" borderId="68" xfId="0" applyFont="1" applyBorder="1" applyAlignment="1">
      <alignment horizontal="center"/>
    </xf>
    <xf numFmtId="0" fontId="27" fillId="0" borderId="43" xfId="0" applyFont="1" applyBorder="1" applyAlignment="1">
      <alignment vertical="top"/>
    </xf>
    <xf numFmtId="0" fontId="0" fillId="0" borderId="59" xfId="0" applyBorder="1"/>
    <xf numFmtId="166" fontId="30" fillId="0" borderId="14" xfId="1" applyNumberFormat="1" applyFont="1" applyFill="1" applyBorder="1" applyProtection="1">
      <protection locked="0"/>
    </xf>
    <xf numFmtId="166" fontId="30" fillId="0" borderId="7" xfId="1" applyNumberFormat="1" applyFont="1" applyFill="1" applyBorder="1" applyProtection="1">
      <protection locked="0"/>
    </xf>
    <xf numFmtId="166" fontId="30" fillId="0" borderId="66" xfId="1" applyNumberFormat="1" applyFont="1" applyFill="1" applyBorder="1" applyProtection="1">
      <protection locked="0"/>
    </xf>
    <xf numFmtId="4" fontId="0" fillId="0" borderId="0" xfId="0" applyNumberFormat="1" applyBorder="1"/>
    <xf numFmtId="0" fontId="0" fillId="0" borderId="0" xfId="0" applyAlignment="1">
      <alignment horizontal="left"/>
    </xf>
    <xf numFmtId="0" fontId="20" fillId="0" borderId="41" xfId="0" applyFont="1" applyBorder="1"/>
    <xf numFmtId="3" fontId="13" fillId="0" borderId="38" xfId="1" applyNumberFormat="1" applyFont="1" applyFill="1" applyBorder="1" applyProtection="1"/>
    <xf numFmtId="3" fontId="11" fillId="0" borderId="38" xfId="1" applyNumberFormat="1" applyFont="1" applyFill="1" applyBorder="1" applyProtection="1"/>
    <xf numFmtId="0" fontId="35" fillId="0" borderId="0" xfId="0" applyFont="1"/>
    <xf numFmtId="0" fontId="2" fillId="0" borderId="9" xfId="0" applyFont="1" applyBorder="1" applyAlignment="1">
      <alignment horizontal="center" vertical="center"/>
    </xf>
    <xf numFmtId="168" fontId="2" fillId="0" borderId="9" xfId="0" applyNumberFormat="1" applyFont="1" applyBorder="1" applyAlignment="1">
      <alignment horizontal="center" vertical="center" wrapText="1"/>
    </xf>
    <xf numFmtId="0" fontId="2" fillId="0" borderId="9" xfId="0" applyFont="1" applyFill="1" applyBorder="1" applyAlignment="1">
      <alignment horizontal="center" vertical="center"/>
    </xf>
    <xf numFmtId="0" fontId="2" fillId="0" borderId="9" xfId="0" applyFont="1" applyBorder="1" applyAlignment="1">
      <alignment horizontal="left" vertical="center"/>
    </xf>
    <xf numFmtId="0" fontId="0" fillId="0" borderId="5" xfId="0" applyBorder="1"/>
    <xf numFmtId="166" fontId="35" fillId="0" borderId="0" xfId="0" applyNumberFormat="1" applyFont="1"/>
    <xf numFmtId="0" fontId="0" fillId="0" borderId="11" xfId="0" applyBorder="1"/>
    <xf numFmtId="0" fontId="0" fillId="0" borderId="10" xfId="0" applyBorder="1"/>
    <xf numFmtId="169" fontId="0" fillId="0" borderId="11" xfId="0" applyNumberFormat="1" applyBorder="1"/>
    <xf numFmtId="169" fontId="0" fillId="0" borderId="0" xfId="0" applyNumberFormat="1" applyBorder="1"/>
    <xf numFmtId="169" fontId="0" fillId="0" borderId="10" xfId="0" applyNumberFormat="1" applyBorder="1"/>
    <xf numFmtId="169" fontId="0" fillId="0" borderId="0" xfId="0" applyNumberFormat="1"/>
    <xf numFmtId="4" fontId="0" fillId="0" borderId="11" xfId="0" applyNumberFormat="1" applyBorder="1"/>
    <xf numFmtId="4" fontId="0" fillId="0" borderId="10" xfId="0" applyNumberFormat="1" applyBorder="1"/>
    <xf numFmtId="4" fontId="0" fillId="0" borderId="0" xfId="0" applyNumberFormat="1"/>
    <xf numFmtId="169" fontId="0" fillId="0" borderId="5" xfId="0" applyNumberFormat="1" applyBorder="1"/>
    <xf numFmtId="169" fontId="2" fillId="0" borderId="5" xfId="0" applyNumberFormat="1" applyFont="1" applyBorder="1"/>
    <xf numFmtId="169" fontId="0" fillId="0" borderId="3" xfId="0" applyNumberFormat="1" applyBorder="1"/>
    <xf numFmtId="169" fontId="0" fillId="0" borderId="6" xfId="0" applyNumberFormat="1" applyBorder="1"/>
    <xf numFmtId="169" fontId="37" fillId="0" borderId="2" xfId="0" applyNumberFormat="1" applyFont="1" applyBorder="1"/>
    <xf numFmtId="166" fontId="4" fillId="0" borderId="5" xfId="1" applyNumberFormat="1" applyFont="1" applyFill="1" applyBorder="1" applyProtection="1">
      <protection locked="0"/>
    </xf>
    <xf numFmtId="168" fontId="0" fillId="0" borderId="0" xfId="0" applyNumberFormat="1"/>
    <xf numFmtId="168" fontId="2" fillId="0" borderId="0" xfId="0" applyNumberFormat="1" applyFont="1"/>
    <xf numFmtId="168" fontId="3" fillId="0" borderId="0" xfId="0" applyNumberFormat="1" applyFont="1" applyFill="1"/>
    <xf numFmtId="168" fontId="35" fillId="0" borderId="0" xfId="0" applyNumberFormat="1" applyFont="1"/>
    <xf numFmtId="168" fontId="6" fillId="0" borderId="0" xfId="0" applyNumberFormat="1" applyFont="1"/>
    <xf numFmtId="168" fontId="2" fillId="0" borderId="9" xfId="0" applyNumberFormat="1" applyFont="1" applyBorder="1" applyAlignment="1">
      <alignment horizontal="center" vertical="center"/>
    </xf>
    <xf numFmtId="168" fontId="2" fillId="0" borderId="30" xfId="0" applyNumberFormat="1" applyFont="1" applyBorder="1" applyAlignment="1">
      <alignment horizontal="center" vertical="center" wrapText="1"/>
    </xf>
    <xf numFmtId="166" fontId="4" fillId="0" borderId="82" xfId="1" applyNumberFormat="1" applyFont="1" applyFill="1" applyBorder="1" applyProtection="1">
      <protection locked="0"/>
    </xf>
    <xf numFmtId="0" fontId="2" fillId="0" borderId="0" xfId="0" quotePrefix="1" applyFont="1" applyBorder="1" applyAlignment="1"/>
    <xf numFmtId="0" fontId="7" fillId="0" borderId="0" xfId="0" quotePrefix="1" applyFont="1" applyBorder="1" applyAlignment="1"/>
    <xf numFmtId="0" fontId="2" fillId="0" borderId="43" xfId="0" applyFont="1" applyBorder="1" applyAlignment="1"/>
    <xf numFmtId="0" fontId="2" fillId="0" borderId="0" xfId="0" applyFont="1" applyBorder="1" applyAlignment="1"/>
    <xf numFmtId="0" fontId="2" fillId="0" borderId="44" xfId="0" applyFont="1" applyBorder="1" applyAlignment="1"/>
    <xf numFmtId="0" fontId="0" fillId="0" borderId="43" xfId="0" applyFont="1" applyBorder="1"/>
    <xf numFmtId="0" fontId="20" fillId="0" borderId="44" xfId="0" applyFont="1" applyBorder="1"/>
    <xf numFmtId="0" fontId="2" fillId="0" borderId="0" xfId="0" applyFont="1" applyFill="1" applyBorder="1" applyAlignment="1"/>
    <xf numFmtId="168" fontId="0" fillId="0" borderId="11" xfId="0" applyNumberFormat="1" applyBorder="1"/>
    <xf numFmtId="0" fontId="2" fillId="0" borderId="0" xfId="0" applyFont="1" applyAlignment="1"/>
    <xf numFmtId="0" fontId="0" fillId="0" borderId="0" xfId="0" applyAlignment="1"/>
    <xf numFmtId="14" fontId="0" fillId="0" borderId="0" xfId="0" applyNumberFormat="1"/>
    <xf numFmtId="0" fontId="0" fillId="9" borderId="0" xfId="0" applyFill="1"/>
    <xf numFmtId="168" fontId="2" fillId="11" borderId="9" xfId="0" applyNumberFormat="1"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 xfId="0" applyFont="1" applyFill="1" applyBorder="1" applyAlignment="1">
      <alignment horizontal="center" vertical="center" wrapText="1"/>
    </xf>
    <xf numFmtId="166" fontId="2" fillId="11" borderId="9" xfId="0" applyNumberFormat="1" applyFont="1" applyFill="1" applyBorder="1" applyAlignment="1">
      <alignment horizontal="center" vertical="center" wrapText="1"/>
    </xf>
    <xf numFmtId="166" fontId="4" fillId="11" borderId="1" xfId="1" quotePrefix="1" applyNumberFormat="1" applyFont="1" applyFill="1" applyBorder="1" applyAlignment="1" applyProtection="1">
      <alignment horizontal="right"/>
    </xf>
    <xf numFmtId="166" fontId="0" fillId="11" borderId="91" xfId="0" applyNumberFormat="1" applyFill="1" applyBorder="1"/>
    <xf numFmtId="166" fontId="4" fillId="11" borderId="91" xfId="1" applyNumberFormat="1" applyFont="1" applyFill="1" applyBorder="1" applyAlignment="1" applyProtection="1">
      <alignment horizontal="right"/>
    </xf>
    <xf numFmtId="166" fontId="0" fillId="11" borderId="9" xfId="0" applyNumberFormat="1" applyFill="1" applyBorder="1"/>
    <xf numFmtId="169" fontId="2" fillId="0" borderId="8" xfId="0" applyNumberFormat="1" applyFont="1" applyBorder="1"/>
    <xf numFmtId="0" fontId="20" fillId="0" borderId="48" xfId="0" applyFont="1" applyBorder="1"/>
    <xf numFmtId="0" fontId="20" fillId="0" borderId="50" xfId="0" applyFont="1" applyBorder="1"/>
    <xf numFmtId="0" fontId="20" fillId="0" borderId="51" xfId="0" applyFont="1" applyBorder="1"/>
    <xf numFmtId="0" fontId="20" fillId="0" borderId="52" xfId="0" applyFont="1" applyBorder="1"/>
    <xf numFmtId="0" fontId="20" fillId="0" borderId="49" xfId="0" applyFont="1" applyBorder="1"/>
    <xf numFmtId="0" fontId="20" fillId="0" borderId="54" xfId="0" applyFont="1" applyBorder="1"/>
    <xf numFmtId="166" fontId="12" fillId="0" borderId="60" xfId="1" applyNumberFormat="1" applyFont="1" applyFill="1" applyBorder="1" applyProtection="1">
      <protection locked="0"/>
    </xf>
    <xf numFmtId="166" fontId="4" fillId="0" borderId="65" xfId="1" applyNumberFormat="1" applyFont="1" applyFill="1" applyBorder="1" applyProtection="1">
      <protection locked="0"/>
    </xf>
    <xf numFmtId="166" fontId="4" fillId="0" borderId="74" xfId="1" applyNumberFormat="1" applyFont="1" applyFill="1" applyBorder="1" applyProtection="1">
      <protection locked="0"/>
    </xf>
    <xf numFmtId="166" fontId="4" fillId="0" borderId="16" xfId="1" applyNumberFormat="1" applyFont="1" applyFill="1" applyBorder="1" applyProtection="1">
      <protection locked="0"/>
    </xf>
    <xf numFmtId="166" fontId="12" fillId="0" borderId="82" xfId="1" applyNumberFormat="1" applyFont="1" applyFill="1" applyBorder="1" applyProtection="1">
      <protection locked="0"/>
    </xf>
    <xf numFmtId="170" fontId="2" fillId="11" borderId="9" xfId="0" applyNumberFormat="1" applyFont="1" applyFill="1" applyBorder="1" applyAlignment="1">
      <alignment horizontal="center" vertical="center" wrapText="1"/>
    </xf>
    <xf numFmtId="170" fontId="2" fillId="11" borderId="1" xfId="0" applyNumberFormat="1" applyFont="1" applyFill="1" applyBorder="1" applyAlignment="1">
      <alignment horizontal="center" vertical="center" wrapText="1"/>
    </xf>
    <xf numFmtId="170" fontId="2" fillId="11" borderId="4" xfId="0" applyNumberFormat="1" applyFont="1" applyFill="1" applyBorder="1" applyAlignment="1">
      <alignment horizontal="center" vertical="center" wrapText="1"/>
    </xf>
    <xf numFmtId="3" fontId="13" fillId="0" borderId="58" xfId="1" applyNumberFormat="1" applyFont="1" applyFill="1" applyBorder="1" applyAlignment="1" applyProtection="1">
      <alignment horizontal="center"/>
    </xf>
    <xf numFmtId="3" fontId="13" fillId="0" borderId="59" xfId="1" applyNumberFormat="1" applyFont="1" applyFill="1" applyBorder="1" applyAlignment="1" applyProtection="1">
      <alignment horizontal="center"/>
    </xf>
    <xf numFmtId="0" fontId="15" fillId="0" borderId="0" xfId="0" applyFont="1" applyAlignment="1">
      <alignment horizontal="center"/>
    </xf>
    <xf numFmtId="3" fontId="13" fillId="0" borderId="43" xfId="1" applyNumberFormat="1" applyFont="1" applyFill="1" applyBorder="1" applyAlignment="1" applyProtection="1">
      <alignment horizontal="center"/>
    </xf>
    <xf numFmtId="166" fontId="29" fillId="0" borderId="68" xfId="0" applyNumberFormat="1" applyFont="1" applyBorder="1" applyAlignment="1">
      <alignment horizontal="center"/>
    </xf>
    <xf numFmtId="168" fontId="2" fillId="0" borderId="93" xfId="0" applyNumberFormat="1" applyFont="1" applyBorder="1" applyAlignment="1">
      <alignment horizontal="center"/>
    </xf>
    <xf numFmtId="166" fontId="2" fillId="11" borderId="91" xfId="0" applyNumberFormat="1" applyFont="1" applyFill="1" applyBorder="1"/>
    <xf numFmtId="166" fontId="12" fillId="11" borderId="1" xfId="1" quotePrefix="1" applyNumberFormat="1" applyFont="1" applyFill="1" applyBorder="1" applyAlignment="1" applyProtection="1">
      <alignment horizontal="right"/>
    </xf>
    <xf numFmtId="166" fontId="42" fillId="0" borderId="0" xfId="0" applyNumberFormat="1" applyFont="1"/>
    <xf numFmtId="0" fontId="42" fillId="0" borderId="5" xfId="0" applyFont="1" applyFill="1" applyBorder="1" applyAlignment="1">
      <alignment horizontal="left" vertical="center"/>
    </xf>
    <xf numFmtId="168" fontId="2" fillId="0" borderId="59" xfId="0" applyNumberFormat="1" applyFont="1" applyBorder="1" applyAlignment="1">
      <alignment horizontal="center"/>
    </xf>
    <xf numFmtId="0" fontId="2" fillId="0" borderId="94" xfId="0" applyFont="1" applyFill="1" applyBorder="1" applyAlignment="1">
      <alignment horizontal="center" vertical="center"/>
    </xf>
    <xf numFmtId="169" fontId="0" fillId="7" borderId="59" xfId="0" applyNumberFormat="1" applyFill="1" applyBorder="1" applyProtection="1">
      <protection locked="0"/>
    </xf>
    <xf numFmtId="169" fontId="37" fillId="0" borderId="2" xfId="0" applyNumberFormat="1" applyFont="1" applyBorder="1" applyProtection="1"/>
    <xf numFmtId="169" fontId="0" fillId="0" borderId="0" xfId="0" applyNumberFormat="1" applyBorder="1" applyProtection="1"/>
    <xf numFmtId="0" fontId="0" fillId="0" borderId="0" xfId="0" applyProtection="1"/>
    <xf numFmtId="169" fontId="0" fillId="0" borderId="5" xfId="0" applyNumberFormat="1" applyBorder="1" applyProtection="1"/>
    <xf numFmtId="169" fontId="0" fillId="7" borderId="59" xfId="0" applyNumberFormat="1" applyFill="1" applyBorder="1" applyProtection="1"/>
    <xf numFmtId="169" fontId="2" fillId="0" borderId="2" xfId="0" applyNumberFormat="1" applyFont="1" applyBorder="1" applyProtection="1"/>
    <xf numFmtId="169" fontId="0" fillId="0" borderId="6" xfId="0" applyNumberFormat="1" applyBorder="1" applyProtection="1"/>
    <xf numFmtId="169" fontId="2" fillId="0" borderId="8" xfId="0" applyNumberFormat="1" applyFont="1" applyBorder="1" applyProtection="1"/>
    <xf numFmtId="169" fontId="0" fillId="0" borderId="10" xfId="0" applyNumberFormat="1" applyBorder="1" applyProtection="1"/>
    <xf numFmtId="169" fontId="0" fillId="0" borderId="0" xfId="0" applyNumberFormat="1" applyProtection="1"/>
    <xf numFmtId="4" fontId="0" fillId="0" borderId="0" xfId="0" applyNumberFormat="1" applyBorder="1" applyProtection="1">
      <protection locked="0"/>
    </xf>
    <xf numFmtId="170" fontId="2" fillId="0" borderId="59" xfId="0" applyNumberFormat="1" applyFont="1" applyBorder="1" applyAlignment="1" applyProtection="1">
      <alignment horizontal="center"/>
      <protection locked="0"/>
    </xf>
    <xf numFmtId="168" fontId="0" fillId="0" borderId="9" xfId="0" applyNumberFormat="1" applyBorder="1" applyProtection="1">
      <protection locked="0"/>
    </xf>
    <xf numFmtId="168" fontId="0" fillId="0" borderId="0" xfId="0" applyNumberFormat="1" applyProtection="1">
      <protection locked="0"/>
    </xf>
    <xf numFmtId="0" fontId="0" fillId="0" borderId="70" xfId="0" applyBorder="1" applyProtection="1"/>
    <xf numFmtId="0" fontId="0" fillId="0" borderId="71" xfId="0" applyBorder="1" applyProtection="1"/>
    <xf numFmtId="0" fontId="0" fillId="0" borderId="72" xfId="0" applyBorder="1" applyProtection="1"/>
    <xf numFmtId="0" fontId="2" fillId="0" borderId="73" xfId="0" applyFont="1" applyBorder="1" applyAlignment="1" applyProtection="1">
      <alignment horizontal="center"/>
    </xf>
    <xf numFmtId="166" fontId="0" fillId="0" borderId="44" xfId="0" applyNumberFormat="1" applyBorder="1" applyProtection="1">
      <protection locked="0"/>
    </xf>
    <xf numFmtId="166" fontId="0" fillId="0" borderId="73" xfId="0" applyNumberFormat="1" applyBorder="1" applyProtection="1">
      <protection locked="0"/>
    </xf>
    <xf numFmtId="166" fontId="0" fillId="0" borderId="39" xfId="0" applyNumberFormat="1" applyBorder="1" applyProtection="1">
      <protection locked="0"/>
    </xf>
    <xf numFmtId="0" fontId="32" fillId="0" borderId="48" xfId="0" applyFont="1" applyBorder="1" applyAlignment="1" applyProtection="1">
      <alignment horizontal="center"/>
      <protection locked="0"/>
    </xf>
    <xf numFmtId="0" fontId="32" fillId="5" borderId="4" xfId="0" applyFont="1" applyFill="1" applyBorder="1" applyAlignment="1" applyProtection="1">
      <alignment horizontal="center"/>
      <protection locked="0"/>
    </xf>
    <xf numFmtId="0" fontId="32" fillId="5" borderId="41" xfId="0" applyFont="1" applyFill="1" applyBorder="1" applyAlignment="1" applyProtection="1">
      <alignment horizontal="center"/>
      <protection locked="0"/>
    </xf>
    <xf numFmtId="0" fontId="34" fillId="0" borderId="32" xfId="0" applyFont="1" applyBorder="1" applyAlignment="1" applyProtection="1">
      <alignment horizontal="center"/>
      <protection locked="0"/>
    </xf>
    <xf numFmtId="0" fontId="2" fillId="0" borderId="32" xfId="0" applyFont="1" applyBorder="1" applyAlignment="1" applyProtection="1">
      <alignment horizontal="center"/>
      <protection locked="0"/>
    </xf>
    <xf numFmtId="0" fontId="2" fillId="0" borderId="41" xfId="0" applyFont="1" applyBorder="1" applyAlignment="1" applyProtection="1">
      <alignment horizontal="center"/>
      <protection locked="0"/>
    </xf>
    <xf numFmtId="0" fontId="2" fillId="0" borderId="33" xfId="0" applyFont="1" applyBorder="1" applyAlignment="1" applyProtection="1">
      <alignment horizontal="center"/>
      <protection locked="0"/>
    </xf>
    <xf numFmtId="0" fontId="32" fillId="0" borderId="43" xfId="0" applyFont="1" applyBorder="1" applyAlignment="1" applyProtection="1">
      <alignment horizontal="left"/>
      <protection locked="0"/>
    </xf>
    <xf numFmtId="0" fontId="32" fillId="5" borderId="9" xfId="0" applyFont="1" applyFill="1" applyBorder="1" applyProtection="1">
      <protection locked="0"/>
    </xf>
    <xf numFmtId="0" fontId="2" fillId="0" borderId="0" xfId="0" applyFont="1" applyBorder="1" applyProtection="1">
      <protection locked="0"/>
    </xf>
    <xf numFmtId="0" fontId="2" fillId="0" borderId="11" xfId="0" applyFont="1" applyBorder="1" applyProtection="1">
      <protection locked="0"/>
    </xf>
    <xf numFmtId="0" fontId="2" fillId="0" borderId="44" xfId="0" applyFont="1" applyBorder="1" applyProtection="1">
      <protection locked="0"/>
    </xf>
    <xf numFmtId="169" fontId="21" fillId="0" borderId="0" xfId="0" applyNumberFormat="1" applyFont="1" applyProtection="1"/>
    <xf numFmtId="169" fontId="2" fillId="0" borderId="11" xfId="0" applyNumberFormat="1" applyFont="1" applyBorder="1" applyProtection="1"/>
    <xf numFmtId="169" fontId="0" fillId="10" borderId="3" xfId="0" applyNumberFormat="1" applyFill="1" applyBorder="1" applyProtection="1"/>
    <xf numFmtId="169" fontId="2" fillId="0" borderId="12" xfId="0" applyNumberFormat="1" applyFont="1" applyBorder="1" applyProtection="1"/>
    <xf numFmtId="169" fontId="0" fillId="0" borderId="11" xfId="0" applyNumberFormat="1" applyBorder="1" applyProtection="1"/>
    <xf numFmtId="0" fontId="0" fillId="0" borderId="11" xfId="0" applyBorder="1" applyProtection="1"/>
    <xf numFmtId="4" fontId="0" fillId="0" borderId="11" xfId="0" applyNumberFormat="1" applyBorder="1" applyProtection="1"/>
    <xf numFmtId="0" fontId="0" fillId="0" borderId="0" xfId="0" applyBorder="1" applyProtection="1"/>
    <xf numFmtId="4" fontId="0" fillId="0" borderId="0" xfId="0" applyNumberFormat="1" applyBorder="1" applyProtection="1"/>
    <xf numFmtId="0" fontId="0" fillId="0" borderId="40" xfId="0" applyBorder="1" applyProtection="1"/>
    <xf numFmtId="0" fontId="0" fillId="0" borderId="41" xfId="0" applyBorder="1" applyProtection="1"/>
    <xf numFmtId="0" fontId="0" fillId="0" borderId="42" xfId="0" applyBorder="1" applyProtection="1"/>
    <xf numFmtId="169" fontId="0" fillId="0" borderId="3" xfId="0" applyNumberFormat="1" applyBorder="1" applyProtection="1"/>
    <xf numFmtId="0" fontId="0" fillId="0" borderId="43" xfId="0" applyBorder="1" applyProtection="1"/>
    <xf numFmtId="0" fontId="0" fillId="0" borderId="44" xfId="0" applyBorder="1" applyProtection="1"/>
    <xf numFmtId="4" fontId="4" fillId="0" borderId="0" xfId="9" applyNumberFormat="1" applyFont="1" applyFill="1" applyBorder="1" applyProtection="1"/>
    <xf numFmtId="2" fontId="0" fillId="0" borderId="0" xfId="0" applyNumberFormat="1" applyProtection="1"/>
    <xf numFmtId="169" fontId="2" fillId="0" borderId="0" xfId="0" applyNumberFormat="1" applyFont="1" applyBorder="1" applyProtection="1"/>
    <xf numFmtId="169" fontId="2" fillId="0" borderId="5" xfId="0" applyNumberFormat="1" applyFont="1" applyBorder="1" applyProtection="1"/>
    <xf numFmtId="169" fontId="2" fillId="0" borderId="6" xfId="0" applyNumberFormat="1" applyFont="1" applyBorder="1" applyProtection="1"/>
    <xf numFmtId="0" fontId="0" fillId="0" borderId="10" xfId="0" applyBorder="1" applyProtection="1"/>
    <xf numFmtId="4" fontId="0" fillId="0" borderId="10" xfId="0" applyNumberFormat="1" applyBorder="1" applyProtection="1"/>
    <xf numFmtId="4" fontId="0" fillId="0" borderId="0" xfId="0" applyNumberFormat="1" applyProtection="1"/>
    <xf numFmtId="0" fontId="0" fillId="0" borderId="36" xfId="0" applyBorder="1" applyProtection="1"/>
    <xf numFmtId="0" fontId="0" fillId="0" borderId="38" xfId="0" applyBorder="1" applyProtection="1"/>
    <xf numFmtId="0" fontId="0" fillId="0" borderId="39" xfId="0" applyBorder="1" applyProtection="1"/>
    <xf numFmtId="169" fontId="37" fillId="0" borderId="5" xfId="0" applyNumberFormat="1" applyFont="1" applyBorder="1" applyAlignment="1" applyProtection="1"/>
    <xf numFmtId="0" fontId="0" fillId="0" borderId="0" xfId="0" applyAlignment="1" applyProtection="1"/>
    <xf numFmtId="169" fontId="0" fillId="0" borderId="0" xfId="0" applyNumberFormat="1" applyFill="1" applyBorder="1" applyProtection="1"/>
    <xf numFmtId="0" fontId="2" fillId="0" borderId="0" xfId="0" applyFont="1" applyFill="1" applyBorder="1" applyProtection="1"/>
    <xf numFmtId="169" fontId="44" fillId="0" borderId="5" xfId="0" applyNumberFormat="1" applyFont="1" applyBorder="1" applyProtection="1"/>
    <xf numFmtId="0" fontId="44" fillId="2" borderId="0" xfId="0" applyFont="1" applyFill="1" applyBorder="1" applyProtection="1"/>
    <xf numFmtId="169" fontId="2" fillId="0" borderId="93" xfId="0" applyNumberFormat="1" applyFont="1" applyBorder="1" applyProtection="1"/>
    <xf numFmtId="169" fontId="0" fillId="0" borderId="119" xfId="0" applyNumberFormat="1" applyBorder="1" applyProtection="1"/>
    <xf numFmtId="0" fontId="0" fillId="0" borderId="119" xfId="0" applyBorder="1" applyProtection="1"/>
    <xf numFmtId="4" fontId="0" fillId="0" borderId="119" xfId="0" applyNumberFormat="1" applyBorder="1" applyProtection="1"/>
    <xf numFmtId="169" fontId="30" fillId="10" borderId="120" xfId="0" applyNumberFormat="1" applyFont="1" applyFill="1" applyBorder="1" applyProtection="1"/>
    <xf numFmtId="3" fontId="11" fillId="8" borderId="58" xfId="1" applyNumberFormat="1" applyFont="1" applyFill="1" applyBorder="1" applyProtection="1">
      <protection hidden="1"/>
    </xf>
    <xf numFmtId="168" fontId="40" fillId="8" borderId="45" xfId="1" applyNumberFormat="1" applyFont="1" applyFill="1" applyBorder="1" applyAlignment="1" applyProtection="1">
      <alignment horizontal="center"/>
      <protection hidden="1"/>
    </xf>
    <xf numFmtId="170" fontId="40" fillId="8" borderId="45" xfId="1" applyNumberFormat="1" applyFont="1" applyFill="1" applyBorder="1" applyAlignment="1" applyProtection="1">
      <alignment horizontal="center"/>
      <protection hidden="1"/>
    </xf>
    <xf numFmtId="170" fontId="40" fillId="8" borderId="46" xfId="1" applyNumberFormat="1" applyFont="1" applyFill="1" applyBorder="1" applyAlignment="1" applyProtection="1">
      <alignment horizontal="center"/>
      <protection hidden="1"/>
    </xf>
    <xf numFmtId="3" fontId="11" fillId="8" borderId="69" xfId="1" applyNumberFormat="1" applyFont="1" applyFill="1" applyBorder="1" applyProtection="1">
      <protection hidden="1"/>
    </xf>
    <xf numFmtId="0" fontId="40" fillId="8" borderId="5" xfId="1" quotePrefix="1" applyNumberFormat="1" applyFont="1" applyFill="1" applyBorder="1" applyAlignment="1" applyProtection="1">
      <alignment horizontal="center"/>
      <protection hidden="1"/>
    </xf>
    <xf numFmtId="0" fontId="40" fillId="8" borderId="7" xfId="1" quotePrefix="1" applyNumberFormat="1" applyFont="1" applyFill="1" applyBorder="1" applyAlignment="1" applyProtection="1">
      <alignment horizontal="center"/>
      <protection hidden="1"/>
    </xf>
    <xf numFmtId="0" fontId="40" fillId="8" borderId="0" xfId="1" quotePrefix="1" applyNumberFormat="1" applyFont="1" applyFill="1" applyBorder="1" applyAlignment="1" applyProtection="1">
      <alignment horizontal="center"/>
      <protection hidden="1"/>
    </xf>
    <xf numFmtId="14" fontId="40" fillId="8" borderId="7" xfId="1" quotePrefix="1" applyNumberFormat="1" applyFont="1" applyFill="1" applyBorder="1" applyAlignment="1" applyProtection="1">
      <alignment horizontal="center"/>
      <protection hidden="1"/>
    </xf>
    <xf numFmtId="3" fontId="11" fillId="8" borderId="68" xfId="1" applyNumberFormat="1" applyFont="1" applyFill="1" applyBorder="1" applyProtection="1">
      <protection hidden="1"/>
    </xf>
    <xf numFmtId="0" fontId="41" fillId="8" borderId="47" xfId="1" applyNumberFormat="1" applyFont="1" applyFill="1" applyBorder="1" applyAlignment="1" applyProtection="1">
      <alignment horizontal="center"/>
      <protection hidden="1"/>
    </xf>
    <xf numFmtId="0" fontId="41" fillId="8" borderId="37" xfId="1" applyNumberFormat="1" applyFont="1" applyFill="1" applyBorder="1" applyAlignment="1" applyProtection="1">
      <alignment horizontal="center"/>
      <protection hidden="1"/>
    </xf>
    <xf numFmtId="3" fontId="11" fillId="0" borderId="7" xfId="1" applyNumberFormat="1" applyFont="1" applyFill="1" applyBorder="1" applyAlignment="1" applyProtection="1">
      <alignment horizontal="right"/>
      <protection hidden="1"/>
    </xf>
    <xf numFmtId="3" fontId="11" fillId="0" borderId="6" xfId="1" applyNumberFormat="1" applyFont="1" applyFill="1" applyBorder="1" applyProtection="1">
      <protection hidden="1"/>
    </xf>
    <xf numFmtId="166" fontId="4" fillId="11" borderId="67" xfId="1" applyNumberFormat="1" applyFont="1" applyFill="1" applyBorder="1" applyProtection="1">
      <protection hidden="1"/>
    </xf>
    <xf numFmtId="166" fontId="4" fillId="0" borderId="7" xfId="1" applyNumberFormat="1" applyFont="1" applyFill="1" applyBorder="1" applyProtection="1">
      <protection hidden="1"/>
    </xf>
    <xf numFmtId="166" fontId="4" fillId="0" borderId="5" xfId="1" applyNumberFormat="1" applyFont="1" applyFill="1" applyBorder="1" applyProtection="1">
      <protection hidden="1"/>
    </xf>
    <xf numFmtId="3" fontId="11" fillId="0" borderId="64" xfId="1" applyNumberFormat="1" applyFont="1" applyFill="1" applyBorder="1" applyAlignment="1" applyProtection="1">
      <alignment horizontal="right"/>
      <protection hidden="1"/>
    </xf>
    <xf numFmtId="3" fontId="11" fillId="0" borderId="64" xfId="1" applyNumberFormat="1" applyFont="1" applyFill="1" applyBorder="1" applyProtection="1">
      <protection hidden="1"/>
    </xf>
    <xf numFmtId="166" fontId="4" fillId="11" borderId="14" xfId="1" applyNumberFormat="1" applyFont="1" applyFill="1" applyBorder="1" applyProtection="1">
      <protection hidden="1"/>
    </xf>
    <xf numFmtId="166" fontId="4" fillId="11" borderId="64" xfId="1" applyNumberFormat="1" applyFont="1" applyFill="1" applyBorder="1" applyProtection="1">
      <protection hidden="1"/>
    </xf>
    <xf numFmtId="166" fontId="4" fillId="11" borderId="7" xfId="1" applyNumberFormat="1" applyFont="1" applyFill="1" applyBorder="1" applyProtection="1">
      <protection hidden="1"/>
    </xf>
    <xf numFmtId="166" fontId="4" fillId="0" borderId="66" xfId="1" applyNumberFormat="1" applyFont="1" applyFill="1" applyBorder="1" applyProtection="1">
      <protection hidden="1"/>
    </xf>
    <xf numFmtId="3" fontId="11" fillId="0" borderId="14" xfId="1" applyNumberFormat="1" applyFont="1" applyFill="1" applyBorder="1" applyAlignment="1" applyProtection="1">
      <alignment horizontal="right"/>
      <protection hidden="1"/>
    </xf>
    <xf numFmtId="3" fontId="13" fillId="0" borderId="13" xfId="1" applyNumberFormat="1" applyFont="1" applyFill="1" applyBorder="1" applyProtection="1">
      <protection hidden="1"/>
    </xf>
    <xf numFmtId="166" fontId="12" fillId="11" borderId="64" xfId="1" applyNumberFormat="1" applyFont="1" applyFill="1" applyBorder="1" applyProtection="1">
      <protection hidden="1"/>
    </xf>
    <xf numFmtId="166" fontId="12" fillId="0" borderId="14" xfId="1" applyNumberFormat="1" applyFont="1" applyFill="1" applyBorder="1" applyProtection="1">
      <protection hidden="1"/>
    </xf>
    <xf numFmtId="166" fontId="4" fillId="0" borderId="14" xfId="1" applyNumberFormat="1" applyFont="1" applyFill="1" applyBorder="1" applyProtection="1">
      <protection hidden="1"/>
    </xf>
    <xf numFmtId="166" fontId="4" fillId="11" borderId="66" xfId="1" applyNumberFormat="1" applyFont="1" applyFill="1" applyBorder="1" applyProtection="1">
      <protection hidden="1"/>
    </xf>
    <xf numFmtId="166" fontId="12" fillId="11" borderId="14" xfId="1" applyNumberFormat="1" applyFont="1" applyFill="1" applyBorder="1" applyProtection="1">
      <protection hidden="1"/>
    </xf>
    <xf numFmtId="166" fontId="12" fillId="11" borderId="7" xfId="1" applyNumberFormat="1" applyFont="1" applyFill="1" applyBorder="1" applyProtection="1">
      <protection hidden="1"/>
    </xf>
    <xf numFmtId="166" fontId="12" fillId="0" borderId="66" xfId="1" applyNumberFormat="1" applyFont="1" applyFill="1" applyBorder="1" applyProtection="1">
      <protection hidden="1"/>
    </xf>
    <xf numFmtId="166" fontId="12" fillId="0" borderId="7" xfId="1" applyNumberFormat="1" applyFont="1" applyFill="1" applyBorder="1" applyProtection="1">
      <protection hidden="1"/>
    </xf>
    <xf numFmtId="166" fontId="4" fillId="0" borderId="63" xfId="1" applyNumberFormat="1" applyFont="1" applyFill="1" applyBorder="1" applyProtection="1">
      <protection hidden="1"/>
    </xf>
    <xf numFmtId="166" fontId="4" fillId="11" borderId="63" xfId="1" applyNumberFormat="1" applyFont="1" applyFill="1" applyBorder="1" applyProtection="1">
      <protection hidden="1"/>
    </xf>
    <xf numFmtId="166" fontId="4" fillId="0" borderId="62" xfId="1" applyNumberFormat="1" applyFont="1" applyFill="1" applyBorder="1" applyProtection="1">
      <protection hidden="1"/>
    </xf>
    <xf numFmtId="3" fontId="11" fillId="0" borderId="16" xfId="1" applyNumberFormat="1" applyFont="1" applyFill="1" applyBorder="1" applyAlignment="1" applyProtection="1">
      <alignment horizontal="right"/>
      <protection hidden="1"/>
    </xf>
    <xf numFmtId="3" fontId="11" fillId="0" borderId="15" xfId="1" applyNumberFormat="1" applyFont="1" applyFill="1" applyBorder="1" applyProtection="1">
      <protection hidden="1"/>
    </xf>
    <xf numFmtId="166" fontId="4" fillId="11" borderId="16" xfId="1" applyNumberFormat="1" applyFont="1" applyFill="1" applyBorder="1" applyProtection="1">
      <protection hidden="1"/>
    </xf>
    <xf numFmtId="3" fontId="14" fillId="0" borderId="6" xfId="1" applyNumberFormat="1" applyFont="1" applyFill="1" applyBorder="1" applyProtection="1">
      <protection hidden="1"/>
    </xf>
    <xf numFmtId="166" fontId="30" fillId="11" borderId="7" xfId="1" applyNumberFormat="1" applyFont="1" applyFill="1" applyBorder="1" applyProtection="1">
      <protection hidden="1"/>
    </xf>
    <xf numFmtId="166" fontId="12" fillId="0" borderId="62" xfId="1" applyNumberFormat="1" applyFont="1" applyFill="1" applyBorder="1" applyProtection="1">
      <protection hidden="1"/>
    </xf>
    <xf numFmtId="3" fontId="13" fillId="0" borderId="6" xfId="1" applyNumberFormat="1" applyFont="1" applyFill="1" applyBorder="1" applyProtection="1">
      <protection hidden="1"/>
    </xf>
    <xf numFmtId="166" fontId="12" fillId="11" borderId="63" xfId="1" applyNumberFormat="1" applyFont="1" applyFill="1" applyBorder="1" applyProtection="1">
      <protection hidden="1"/>
    </xf>
    <xf numFmtId="166" fontId="4" fillId="11" borderId="62" xfId="1" applyNumberFormat="1" applyFont="1" applyFill="1" applyBorder="1" applyProtection="1">
      <protection hidden="1"/>
    </xf>
    <xf numFmtId="166" fontId="12" fillId="11" borderId="62" xfId="1" applyNumberFormat="1" applyFont="1" applyFill="1" applyBorder="1" applyProtection="1">
      <protection hidden="1"/>
    </xf>
    <xf numFmtId="166" fontId="12" fillId="0" borderId="63" xfId="1" applyNumberFormat="1" applyFont="1" applyFill="1" applyBorder="1" applyProtection="1">
      <protection hidden="1"/>
    </xf>
    <xf numFmtId="166" fontId="4" fillId="0" borderId="60" xfId="1" applyNumberFormat="1" applyFont="1" applyFill="1" applyBorder="1" applyProtection="1">
      <protection hidden="1"/>
    </xf>
    <xf numFmtId="166" fontId="12" fillId="0" borderId="60" xfId="1" applyNumberFormat="1" applyFont="1" applyFill="1" applyBorder="1" applyProtection="1">
      <protection hidden="1"/>
    </xf>
    <xf numFmtId="3" fontId="11" fillId="0" borderId="98" xfId="1" applyNumberFormat="1" applyFont="1" applyFill="1" applyBorder="1" applyAlignment="1" applyProtection="1">
      <alignment horizontal="right"/>
      <protection hidden="1"/>
    </xf>
    <xf numFmtId="3" fontId="11" fillId="0" borderId="3" xfId="1" applyNumberFormat="1" applyFont="1" applyFill="1" applyBorder="1" applyProtection="1">
      <protection hidden="1"/>
    </xf>
    <xf numFmtId="166" fontId="4" fillId="11" borderId="4" xfId="1" applyNumberFormat="1" applyFont="1" applyFill="1" applyBorder="1" applyProtection="1">
      <protection hidden="1"/>
    </xf>
    <xf numFmtId="166" fontId="4" fillId="0" borderId="65" xfId="1" applyNumberFormat="1" applyFont="1" applyFill="1" applyBorder="1" applyProtection="1">
      <protection hidden="1"/>
    </xf>
    <xf numFmtId="166" fontId="12" fillId="0" borderId="61" xfId="1" applyNumberFormat="1" applyFont="1" applyFill="1" applyBorder="1" applyProtection="1">
      <protection hidden="1"/>
    </xf>
    <xf numFmtId="3" fontId="11" fillId="4" borderId="7" xfId="1" applyNumberFormat="1" applyFont="1" applyFill="1" applyBorder="1" applyAlignment="1" applyProtection="1">
      <alignment horizontal="right"/>
      <protection hidden="1"/>
    </xf>
    <xf numFmtId="3" fontId="11" fillId="4" borderId="62" xfId="1" applyNumberFormat="1" applyFont="1" applyFill="1" applyBorder="1" applyProtection="1">
      <protection hidden="1"/>
    </xf>
    <xf numFmtId="166" fontId="12" fillId="8" borderId="63" xfId="1" applyNumberFormat="1" applyFont="1" applyFill="1" applyBorder="1" applyProtection="1">
      <protection hidden="1"/>
    </xf>
    <xf numFmtId="166" fontId="12" fillId="4" borderId="64" xfId="1" applyNumberFormat="1" applyFont="1" applyFill="1" applyBorder="1" applyProtection="1">
      <protection hidden="1"/>
    </xf>
    <xf numFmtId="166" fontId="12" fillId="4" borderId="14" xfId="1" applyNumberFormat="1" applyFont="1" applyFill="1" applyBorder="1" applyProtection="1">
      <protection hidden="1"/>
    </xf>
    <xf numFmtId="3" fontId="11" fillId="0" borderId="113" xfId="1" applyNumberFormat="1" applyFont="1" applyFill="1" applyBorder="1" applyAlignment="1" applyProtection="1">
      <alignment horizontal="right"/>
      <protection hidden="1"/>
    </xf>
    <xf numFmtId="166" fontId="4" fillId="11" borderId="81" xfId="1" applyNumberFormat="1" applyFont="1" applyFill="1" applyBorder="1" applyProtection="1">
      <protection hidden="1"/>
    </xf>
    <xf numFmtId="166" fontId="4" fillId="0" borderId="67" xfId="1" applyNumberFormat="1" applyFont="1" applyFill="1" applyBorder="1" applyProtection="1">
      <protection hidden="1"/>
    </xf>
    <xf numFmtId="166" fontId="4" fillId="0" borderId="46" xfId="1" applyNumberFormat="1" applyFont="1" applyFill="1" applyBorder="1" applyProtection="1">
      <protection hidden="1"/>
    </xf>
    <xf numFmtId="166" fontId="12" fillId="11" borderId="84" xfId="1" applyNumberFormat="1" applyFont="1" applyFill="1" applyBorder="1" applyProtection="1">
      <protection hidden="1"/>
    </xf>
    <xf numFmtId="166" fontId="12" fillId="11" borderId="66" xfId="1" applyNumberFormat="1" applyFont="1" applyFill="1" applyBorder="1" applyProtection="1">
      <protection hidden="1"/>
    </xf>
    <xf numFmtId="166" fontId="4" fillId="11" borderId="84" xfId="1" applyNumberFormat="1" applyFont="1" applyFill="1" applyBorder="1" applyProtection="1">
      <protection hidden="1"/>
    </xf>
    <xf numFmtId="166" fontId="4" fillId="11" borderId="80" xfId="1" applyNumberFormat="1" applyFont="1" applyFill="1" applyBorder="1" applyProtection="1">
      <protection hidden="1"/>
    </xf>
    <xf numFmtId="166" fontId="4" fillId="11" borderId="13" xfId="1" applyNumberFormat="1" applyFont="1" applyFill="1" applyBorder="1" applyProtection="1">
      <protection hidden="1"/>
    </xf>
    <xf numFmtId="0" fontId="31" fillId="0" borderId="44" xfId="4" applyFont="1" applyBorder="1" applyAlignment="1" applyProtection="1">
      <alignment indent="3"/>
      <protection hidden="1"/>
    </xf>
    <xf numFmtId="166" fontId="4" fillId="11" borderId="15" xfId="1" applyNumberFormat="1" applyFont="1" applyFill="1" applyBorder="1" applyProtection="1">
      <protection hidden="1"/>
    </xf>
    <xf numFmtId="166" fontId="4" fillId="11" borderId="88" xfId="1" applyNumberFormat="1" applyFont="1" applyFill="1" applyBorder="1" applyProtection="1">
      <protection hidden="1"/>
    </xf>
    <xf numFmtId="166" fontId="4" fillId="11" borderId="85" xfId="1" applyNumberFormat="1" applyFont="1" applyFill="1" applyBorder="1" applyProtection="1">
      <protection hidden="1"/>
    </xf>
    <xf numFmtId="166" fontId="4" fillId="11" borderId="78" xfId="1" applyNumberFormat="1" applyFont="1" applyFill="1" applyBorder="1" applyProtection="1">
      <protection hidden="1"/>
    </xf>
    <xf numFmtId="166" fontId="4" fillId="11" borderId="6" xfId="1" applyNumberFormat="1" applyFont="1" applyFill="1" applyBorder="1" applyProtection="1">
      <protection hidden="1"/>
    </xf>
    <xf numFmtId="166" fontId="12" fillId="11" borderId="6" xfId="1" applyNumberFormat="1" applyFont="1" applyFill="1" applyBorder="1" applyProtection="1">
      <protection hidden="1"/>
    </xf>
    <xf numFmtId="166" fontId="4" fillId="11" borderId="75" xfId="1" applyNumberFormat="1" applyFont="1" applyFill="1" applyBorder="1" applyProtection="1">
      <protection hidden="1"/>
    </xf>
    <xf numFmtId="166" fontId="12" fillId="11" borderId="65" xfId="1" applyNumberFormat="1" applyFont="1" applyFill="1" applyBorder="1" applyProtection="1">
      <protection hidden="1"/>
    </xf>
    <xf numFmtId="166" fontId="12" fillId="11" borderId="111" xfId="1" applyNumberFormat="1" applyFont="1" applyFill="1" applyBorder="1" applyProtection="1">
      <protection hidden="1"/>
    </xf>
    <xf numFmtId="166" fontId="4" fillId="0" borderId="82" xfId="1" applyNumberFormat="1" applyFont="1" applyFill="1" applyBorder="1" applyProtection="1">
      <protection hidden="1"/>
    </xf>
    <xf numFmtId="166" fontId="4" fillId="0" borderId="98" xfId="1" applyNumberFormat="1" applyFont="1" applyFill="1" applyBorder="1" applyProtection="1">
      <protection hidden="1"/>
    </xf>
    <xf numFmtId="166" fontId="4" fillId="8" borderId="80" xfId="1" applyNumberFormat="1" applyFont="1" applyFill="1" applyBorder="1" applyProtection="1">
      <protection hidden="1"/>
    </xf>
    <xf numFmtId="166" fontId="4" fillId="4" borderId="6" xfId="1" applyNumberFormat="1" applyFont="1" applyFill="1" applyBorder="1" applyProtection="1">
      <protection hidden="1"/>
    </xf>
    <xf numFmtId="166" fontId="4" fillId="4" borderId="7" xfId="1" applyNumberFormat="1" applyFont="1" applyFill="1" applyBorder="1" applyProtection="1">
      <protection hidden="1"/>
    </xf>
    <xf numFmtId="166" fontId="4" fillId="4" borderId="62" xfId="1" applyNumberFormat="1" applyFont="1" applyFill="1" applyBorder="1" applyProtection="1">
      <protection hidden="1"/>
    </xf>
    <xf numFmtId="166" fontId="4" fillId="8" borderId="62" xfId="1" applyNumberFormat="1" applyFont="1" applyFill="1" applyBorder="1" applyProtection="1">
      <protection hidden="1"/>
    </xf>
    <xf numFmtId="166" fontId="4" fillId="11" borderId="111" xfId="1" applyNumberFormat="1" applyFont="1" applyFill="1" applyBorder="1" applyProtection="1">
      <protection hidden="1"/>
    </xf>
    <xf numFmtId="166" fontId="4" fillId="0" borderId="0" xfId="1" applyNumberFormat="1" applyFont="1" applyFill="1" applyBorder="1" applyProtection="1">
      <protection hidden="1"/>
    </xf>
    <xf numFmtId="166" fontId="4" fillId="0" borderId="11" xfId="1" applyNumberFormat="1" applyFont="1" applyFill="1" applyBorder="1" applyProtection="1">
      <protection hidden="1"/>
    </xf>
    <xf numFmtId="166" fontId="12" fillId="0" borderId="11" xfId="1" applyNumberFormat="1" applyFont="1" applyFill="1" applyBorder="1" applyProtection="1">
      <protection hidden="1"/>
    </xf>
    <xf numFmtId="166" fontId="12" fillId="0" borderId="0" xfId="1" applyNumberFormat="1" applyFont="1" applyFill="1" applyBorder="1" applyProtection="1">
      <protection hidden="1"/>
    </xf>
    <xf numFmtId="166" fontId="12" fillId="0" borderId="64" xfId="1" applyNumberFormat="1" applyFont="1" applyFill="1" applyBorder="1" applyProtection="1">
      <protection hidden="1"/>
    </xf>
    <xf numFmtId="166" fontId="4" fillId="0" borderId="66" xfId="1" applyNumberFormat="1" applyFont="1" applyFill="1" applyBorder="1" applyProtection="1"/>
    <xf numFmtId="166" fontId="4" fillId="0" borderId="7" xfId="1" applyNumberFormat="1" applyFont="1" applyFill="1" applyBorder="1" applyProtection="1"/>
    <xf numFmtId="166" fontId="4" fillId="0" borderId="14" xfId="1" applyNumberFormat="1" applyFont="1" applyFill="1" applyBorder="1" applyProtection="1"/>
    <xf numFmtId="166" fontId="12" fillId="0" borderId="14" xfId="1" applyNumberFormat="1" applyFont="1" applyFill="1" applyBorder="1" applyProtection="1"/>
    <xf numFmtId="166" fontId="12" fillId="0" borderId="5" xfId="1" applyNumberFormat="1" applyFont="1" applyFill="1" applyBorder="1" applyProtection="1"/>
    <xf numFmtId="4" fontId="4" fillId="0" borderId="0" xfId="0" applyNumberFormat="1" applyFont="1" applyProtection="1">
      <protection hidden="1"/>
    </xf>
    <xf numFmtId="0" fontId="4" fillId="0" borderId="0" xfId="0" applyFont="1" applyProtection="1">
      <protection hidden="1"/>
    </xf>
    <xf numFmtId="0" fontId="11" fillId="0" borderId="0" xfId="0" applyFont="1" applyProtection="1">
      <protection hidden="1"/>
    </xf>
    <xf numFmtId="0" fontId="37" fillId="0" borderId="0" xfId="0" applyFont="1" applyAlignment="1" applyProtection="1">
      <alignment horizontal="center"/>
      <protection hidden="1"/>
    </xf>
    <xf numFmtId="0" fontId="11" fillId="0" borderId="48" xfId="0" applyFont="1" applyBorder="1" applyProtection="1">
      <protection hidden="1"/>
    </xf>
    <xf numFmtId="0" fontId="11" fillId="0" borderId="50" xfId="0" applyFont="1" applyBorder="1" applyProtection="1">
      <protection hidden="1"/>
    </xf>
    <xf numFmtId="0" fontId="11" fillId="0" borderId="51" xfId="0" applyFont="1" applyBorder="1" applyProtection="1">
      <protection hidden="1"/>
    </xf>
    <xf numFmtId="0" fontId="11" fillId="0" borderId="52" xfId="0" applyFont="1" applyBorder="1" applyProtection="1">
      <protection hidden="1"/>
    </xf>
    <xf numFmtId="0" fontId="11" fillId="0" borderId="49" xfId="0" applyFont="1" applyBorder="1" applyProtection="1">
      <protection hidden="1"/>
    </xf>
    <xf numFmtId="0" fontId="11" fillId="0" borderId="0" xfId="0" applyFont="1" applyBorder="1" applyProtection="1">
      <protection hidden="1"/>
    </xf>
    <xf numFmtId="0" fontId="13" fillId="10" borderId="0" xfId="0" applyFont="1" applyFill="1" applyBorder="1" applyAlignment="1" applyProtection="1">
      <protection hidden="1"/>
    </xf>
    <xf numFmtId="0" fontId="11" fillId="0" borderId="54" xfId="0" applyFont="1" applyBorder="1" applyProtection="1">
      <protection hidden="1"/>
    </xf>
    <xf numFmtId="0" fontId="46" fillId="0" borderId="0" xfId="0" applyFont="1" applyBorder="1" applyProtection="1">
      <protection hidden="1"/>
    </xf>
    <xf numFmtId="14" fontId="13" fillId="10" borderId="0" xfId="0" applyNumberFormat="1" applyFont="1" applyFill="1" applyBorder="1" applyAlignment="1" applyProtection="1">
      <protection hidden="1"/>
    </xf>
    <xf numFmtId="14" fontId="11" fillId="0" borderId="0" xfId="0" applyNumberFormat="1" applyFont="1" applyProtection="1">
      <protection hidden="1"/>
    </xf>
    <xf numFmtId="0" fontId="4" fillId="0" borderId="38" xfId="0" applyFont="1" applyBorder="1" applyProtection="1">
      <protection hidden="1"/>
    </xf>
    <xf numFmtId="0" fontId="13" fillId="0" borderId="0" xfId="0" applyFont="1" applyBorder="1" applyProtection="1">
      <protection hidden="1"/>
    </xf>
    <xf numFmtId="14" fontId="13" fillId="0" borderId="0" xfId="0" applyNumberFormat="1" applyFont="1" applyAlignment="1" applyProtection="1">
      <alignment horizontal="left"/>
      <protection hidden="1"/>
    </xf>
    <xf numFmtId="0" fontId="11" fillId="0" borderId="0" xfId="0" applyFont="1" applyBorder="1" applyAlignment="1" applyProtection="1">
      <protection hidden="1"/>
    </xf>
    <xf numFmtId="0" fontId="4" fillId="0" borderId="4" xfId="0" applyFont="1" applyBorder="1" applyProtection="1">
      <protection hidden="1"/>
    </xf>
    <xf numFmtId="0" fontId="12" fillId="0" borderId="7" xfId="0" applyFont="1" applyBorder="1" applyAlignment="1" applyProtection="1">
      <alignment horizontal="right"/>
      <protection hidden="1"/>
    </xf>
    <xf numFmtId="0" fontId="4" fillId="0" borderId="7" xfId="0" applyFont="1" applyBorder="1" applyProtection="1">
      <protection hidden="1"/>
    </xf>
    <xf numFmtId="0" fontId="13" fillId="0" borderId="7" xfId="0" applyFont="1" applyBorder="1" applyAlignment="1" applyProtection="1">
      <alignment horizontal="right"/>
      <protection hidden="1"/>
    </xf>
    <xf numFmtId="0" fontId="11" fillId="0" borderId="7" xfId="0" applyFont="1" applyBorder="1" applyAlignment="1" applyProtection="1">
      <alignment horizontal="right"/>
      <protection hidden="1"/>
    </xf>
    <xf numFmtId="3" fontId="45" fillId="0" borderId="6" xfId="1" applyNumberFormat="1" applyFont="1" applyFill="1" applyBorder="1" applyProtection="1">
      <protection hidden="1"/>
    </xf>
    <xf numFmtId="0" fontId="4" fillId="0" borderId="6" xfId="0" applyFont="1" applyBorder="1" applyProtection="1">
      <protection hidden="1"/>
    </xf>
    <xf numFmtId="0" fontId="11" fillId="0" borderId="0" xfId="0" applyFont="1" applyAlignment="1" applyProtection="1">
      <alignment horizontal="right"/>
      <protection hidden="1"/>
    </xf>
    <xf numFmtId="166" fontId="12" fillId="0" borderId="74" xfId="1" applyNumberFormat="1" applyFont="1" applyFill="1" applyBorder="1" applyProtection="1">
      <protection hidden="1"/>
    </xf>
    <xf numFmtId="166" fontId="12" fillId="0" borderId="16" xfId="1" applyNumberFormat="1" applyFont="1" applyFill="1" applyBorder="1" applyProtection="1">
      <protection hidden="1"/>
    </xf>
    <xf numFmtId="0" fontId="4" fillId="4" borderId="7" xfId="0" applyFont="1" applyFill="1" applyBorder="1" applyProtection="1">
      <protection hidden="1"/>
    </xf>
    <xf numFmtId="0" fontId="4" fillId="0" borderId="47" xfId="0" applyFont="1" applyBorder="1" applyProtection="1">
      <protection hidden="1"/>
    </xf>
    <xf numFmtId="3" fontId="13" fillId="0" borderId="113" xfId="1" applyNumberFormat="1" applyFont="1" applyFill="1" applyBorder="1" applyProtection="1">
      <protection hidden="1"/>
    </xf>
    <xf numFmtId="166" fontId="12" fillId="0" borderId="26" xfId="1" applyNumberFormat="1" applyFont="1" applyFill="1" applyBorder="1" applyProtection="1">
      <protection hidden="1"/>
    </xf>
    <xf numFmtId="166" fontId="12" fillId="0" borderId="5" xfId="1" applyNumberFormat="1" applyFont="1" applyFill="1" applyBorder="1" applyProtection="1">
      <protection hidden="1"/>
    </xf>
    <xf numFmtId="0" fontId="4" fillId="0" borderId="5" xfId="0" applyFont="1" applyBorder="1" applyProtection="1">
      <protection hidden="1"/>
    </xf>
    <xf numFmtId="0" fontId="11" fillId="0" borderId="5" xfId="4" applyFont="1" applyBorder="1" applyAlignment="1" applyProtection="1">
      <alignment indent="1"/>
      <protection hidden="1"/>
    </xf>
    <xf numFmtId="0" fontId="11" fillId="0" borderId="7" xfId="4" applyFont="1" applyBorder="1" applyAlignment="1" applyProtection="1">
      <alignment horizontal="right"/>
      <protection hidden="1"/>
    </xf>
    <xf numFmtId="0" fontId="11" fillId="0" borderId="0" xfId="4" applyFont="1" applyAlignment="1" applyProtection="1">
      <alignment indent="1"/>
      <protection hidden="1"/>
    </xf>
    <xf numFmtId="0" fontId="13" fillId="0" borderId="5" xfId="4" applyFont="1" applyBorder="1" applyAlignment="1" applyProtection="1">
      <alignment horizontal="right"/>
      <protection hidden="1"/>
    </xf>
    <xf numFmtId="0" fontId="13" fillId="0" borderId="0" xfId="4" applyFont="1" applyProtection="1">
      <protection hidden="1"/>
    </xf>
    <xf numFmtId="0" fontId="11" fillId="0" borderId="63" xfId="4" applyFont="1" applyBorder="1" applyAlignment="1" applyProtection="1">
      <alignment horizontal="right"/>
      <protection hidden="1"/>
    </xf>
    <xf numFmtId="166" fontId="12" fillId="11" borderId="87" xfId="1" applyNumberFormat="1" applyFont="1" applyFill="1" applyBorder="1" applyProtection="1">
      <protection hidden="1"/>
    </xf>
    <xf numFmtId="0" fontId="45" fillId="0" borderId="44" xfId="4" applyFont="1" applyBorder="1" applyAlignment="1" applyProtection="1">
      <alignment indent="1"/>
      <protection hidden="1"/>
    </xf>
    <xf numFmtId="0" fontId="11" fillId="0" borderId="44" xfId="4" applyFont="1" applyBorder="1" applyAlignment="1" applyProtection="1">
      <alignment indent="1"/>
      <protection hidden="1"/>
    </xf>
    <xf numFmtId="0" fontId="11" fillId="0" borderId="65" xfId="4" applyFont="1" applyBorder="1" applyAlignment="1" applyProtection="1">
      <alignment horizontal="right"/>
      <protection hidden="1"/>
    </xf>
    <xf numFmtId="0" fontId="11" fillId="0" borderId="62" xfId="4" applyFont="1" applyBorder="1" applyAlignment="1" applyProtection="1">
      <alignment horizontal="right"/>
      <protection hidden="1"/>
    </xf>
    <xf numFmtId="0" fontId="13" fillId="0" borderId="72" xfId="4" applyFont="1" applyBorder="1" applyProtection="1">
      <protection hidden="1"/>
    </xf>
    <xf numFmtId="0" fontId="13" fillId="0" borderId="76" xfId="4" applyFont="1" applyBorder="1" applyProtection="1">
      <protection hidden="1"/>
    </xf>
    <xf numFmtId="0" fontId="11" fillId="0" borderId="76" xfId="4" applyFont="1" applyBorder="1" applyProtection="1">
      <protection hidden="1"/>
    </xf>
    <xf numFmtId="0" fontId="11" fillId="0" borderId="44" xfId="4" applyFont="1" applyBorder="1" applyProtection="1">
      <protection hidden="1"/>
    </xf>
    <xf numFmtId="0" fontId="11" fillId="0" borderId="0" xfId="4" applyFont="1" applyProtection="1">
      <protection hidden="1"/>
    </xf>
    <xf numFmtId="4" fontId="4" fillId="0" borderId="26" xfId="0" applyNumberFormat="1" applyFont="1" applyBorder="1" applyProtection="1">
      <protection hidden="1"/>
    </xf>
    <xf numFmtId="4" fontId="4" fillId="0" borderId="66" xfId="0" applyNumberFormat="1" applyFont="1" applyBorder="1" applyProtection="1">
      <protection hidden="1"/>
    </xf>
    <xf numFmtId="0" fontId="31" fillId="0" borderId="0" xfId="4" applyFont="1" applyAlignment="1" applyProtection="1">
      <alignment indent="3"/>
      <protection hidden="1"/>
    </xf>
    <xf numFmtId="4" fontId="4" fillId="11" borderId="89" xfId="0" applyNumberFormat="1" applyFont="1" applyFill="1" applyBorder="1" applyProtection="1">
      <protection hidden="1"/>
    </xf>
    <xf numFmtId="0" fontId="11" fillId="0" borderId="7" xfId="4" applyFont="1" applyFill="1" applyBorder="1" applyAlignment="1" applyProtection="1">
      <alignment horizontal="right"/>
      <protection hidden="1"/>
    </xf>
    <xf numFmtId="0" fontId="11" fillId="0" borderId="65" xfId="0" applyFont="1" applyBorder="1" applyAlignment="1" applyProtection="1">
      <alignment horizontal="right"/>
      <protection hidden="1"/>
    </xf>
    <xf numFmtId="0" fontId="13" fillId="0" borderId="72" xfId="4" applyFont="1" applyBorder="1" applyAlignment="1" applyProtection="1">
      <alignment indent="1"/>
      <protection hidden="1"/>
    </xf>
    <xf numFmtId="0" fontId="11" fillId="0" borderId="0" xfId="4" applyFont="1" applyAlignment="1" applyProtection="1">
      <alignment indent="3"/>
      <protection hidden="1"/>
    </xf>
    <xf numFmtId="0" fontId="4" fillId="0" borderId="7" xfId="0" applyFont="1" applyBorder="1" applyAlignment="1" applyProtection="1">
      <alignment horizontal="right"/>
      <protection hidden="1"/>
    </xf>
    <xf numFmtId="0" fontId="13" fillId="0" borderId="7" xfId="4" applyFont="1" applyBorder="1" applyAlignment="1" applyProtection="1">
      <alignment horizontal="right"/>
      <protection hidden="1"/>
    </xf>
    <xf numFmtId="0" fontId="4" fillId="0" borderId="65" xfId="0" applyFont="1" applyBorder="1" applyAlignment="1" applyProtection="1">
      <alignment horizontal="right"/>
      <protection hidden="1"/>
    </xf>
    <xf numFmtId="0" fontId="13" fillId="0" borderId="110" xfId="4" applyFont="1" applyBorder="1" applyProtection="1">
      <protection hidden="1"/>
    </xf>
    <xf numFmtId="0" fontId="13" fillId="0" borderId="7" xfId="4" applyFont="1" applyFill="1" applyBorder="1" applyAlignment="1" applyProtection="1">
      <alignment horizontal="right"/>
      <protection hidden="1"/>
    </xf>
    <xf numFmtId="0" fontId="13" fillId="0" borderId="112" xfId="4" applyFont="1" applyBorder="1" applyProtection="1">
      <protection hidden="1"/>
    </xf>
    <xf numFmtId="4" fontId="4" fillId="0" borderId="5" xfId="0" applyNumberFormat="1" applyFont="1" applyBorder="1" applyProtection="1">
      <protection hidden="1"/>
    </xf>
    <xf numFmtId="0" fontId="4" fillId="4" borderId="63" xfId="0" applyFont="1" applyFill="1" applyBorder="1" applyAlignment="1" applyProtection="1">
      <alignment horizontal="right"/>
      <protection hidden="1"/>
    </xf>
    <xf numFmtId="0" fontId="11" fillId="4" borderId="102" xfId="4" applyFont="1" applyFill="1" applyBorder="1" applyProtection="1">
      <protection hidden="1"/>
    </xf>
    <xf numFmtId="4" fontId="4" fillId="0" borderId="0" xfId="0" applyNumberFormat="1" applyFont="1" applyBorder="1" applyProtection="1">
      <protection hidden="1"/>
    </xf>
    <xf numFmtId="0" fontId="4" fillId="0" borderId="91" xfId="0" applyFont="1" applyBorder="1" applyProtection="1">
      <protection hidden="1"/>
    </xf>
    <xf numFmtId="0" fontId="4" fillId="0" borderId="0" xfId="0" applyFont="1" applyBorder="1" applyProtection="1">
      <protection hidden="1"/>
    </xf>
    <xf numFmtId="0" fontId="11" fillId="0" borderId="96" xfId="4" applyFont="1" applyFill="1" applyBorder="1" applyProtection="1">
      <protection hidden="1"/>
    </xf>
    <xf numFmtId="0" fontId="4" fillId="0" borderId="11" xfId="0" applyFont="1" applyBorder="1" applyProtection="1">
      <protection hidden="1"/>
    </xf>
    <xf numFmtId="3" fontId="48" fillId="0" borderId="7" xfId="1" applyNumberFormat="1" applyFont="1" applyFill="1" applyBorder="1" applyAlignment="1" applyProtection="1">
      <alignment horizontal="right"/>
      <protection hidden="1"/>
    </xf>
    <xf numFmtId="3" fontId="31" fillId="0" borderId="6" xfId="1" applyNumberFormat="1" applyFont="1" applyFill="1" applyBorder="1" applyProtection="1">
      <protection hidden="1"/>
    </xf>
    <xf numFmtId="0" fontId="11" fillId="0" borderId="86" xfId="4" applyFont="1" applyBorder="1" applyProtection="1">
      <protection hidden="1"/>
    </xf>
    <xf numFmtId="0" fontId="31" fillId="0" borderId="44" xfId="4" applyFont="1" applyBorder="1" applyAlignment="1" applyProtection="1">
      <alignment indent="1"/>
      <protection hidden="1"/>
    </xf>
    <xf numFmtId="0" fontId="11" fillId="0" borderId="79" xfId="4" applyFont="1" applyBorder="1" applyProtection="1">
      <protection hidden="1"/>
    </xf>
    <xf numFmtId="0" fontId="45" fillId="0" borderId="79" xfId="4" applyFont="1" applyBorder="1" applyProtection="1">
      <protection hidden="1"/>
    </xf>
    <xf numFmtId="0" fontId="45" fillId="0" borderId="76" xfId="4" applyFont="1" applyBorder="1" applyAlignment="1" applyProtection="1">
      <alignment indent="1"/>
      <protection hidden="1"/>
    </xf>
    <xf numFmtId="0" fontId="45" fillId="0" borderId="0" xfId="4" applyFont="1" applyAlignment="1" applyProtection="1">
      <alignment indent="1"/>
      <protection hidden="1"/>
    </xf>
    <xf numFmtId="4" fontId="4" fillId="0" borderId="26" xfId="0" applyNumberFormat="1" applyFont="1" applyBorder="1" applyProtection="1">
      <protection locked="0"/>
    </xf>
    <xf numFmtId="166" fontId="12" fillId="11" borderId="13" xfId="1" applyNumberFormat="1" applyFont="1" applyFill="1" applyBorder="1" applyProtection="1">
      <protection hidden="1"/>
    </xf>
    <xf numFmtId="169" fontId="5" fillId="0" borderId="5" xfId="0" applyNumberFormat="1" applyFont="1" applyBorder="1" applyProtection="1"/>
    <xf numFmtId="3" fontId="0" fillId="0" borderId="3" xfId="0" applyNumberFormat="1" applyFont="1" applyFill="1" applyBorder="1" applyProtection="1"/>
    <xf numFmtId="10" fontId="4" fillId="0" borderId="6" xfId="0" applyNumberFormat="1" applyFont="1" applyFill="1" applyBorder="1" applyProtection="1"/>
    <xf numFmtId="10" fontId="4" fillId="0" borderId="12" xfId="0" applyNumberFormat="1" applyFont="1" applyFill="1" applyBorder="1" applyProtection="1"/>
    <xf numFmtId="4" fontId="4" fillId="0" borderId="121" xfId="9" applyNumberFormat="1" applyFont="1" applyFill="1" applyBorder="1" applyProtection="1"/>
    <xf numFmtId="4" fontId="4" fillId="0" borderId="123" xfId="9" applyNumberFormat="1" applyFont="1" applyFill="1" applyBorder="1" applyProtection="1"/>
    <xf numFmtId="3" fontId="0" fillId="0" borderId="4" xfId="0" applyNumberFormat="1" applyFont="1" applyFill="1" applyBorder="1" applyProtection="1"/>
    <xf numFmtId="4" fontId="4" fillId="0" borderId="7" xfId="9" applyNumberFormat="1" applyFont="1" applyFill="1" applyBorder="1" applyProtection="1"/>
    <xf numFmtId="4" fontId="4" fillId="0" borderId="91" xfId="9" applyNumberFormat="1" applyFont="1" applyFill="1" applyBorder="1" applyProtection="1"/>
    <xf numFmtId="3" fontId="49" fillId="0" borderId="122" xfId="0" applyNumberFormat="1" applyFont="1" applyFill="1" applyBorder="1" applyProtection="1"/>
    <xf numFmtId="169" fontId="39" fillId="0" borderId="2" xfId="0" applyNumberFormat="1" applyFont="1" applyBorder="1" applyProtection="1"/>
    <xf numFmtId="169" fontId="30" fillId="0" borderId="6" xfId="0" applyNumberFormat="1" applyFont="1" applyBorder="1" applyProtection="1"/>
    <xf numFmtId="169" fontId="0" fillId="0" borderId="43" xfId="0" applyNumberFormat="1" applyBorder="1" applyProtection="1"/>
    <xf numFmtId="10" fontId="4" fillId="0" borderId="44" xfId="0" applyNumberFormat="1" applyFont="1" applyFill="1" applyBorder="1" applyProtection="1"/>
    <xf numFmtId="171" fontId="0" fillId="0" borderId="43" xfId="0" applyNumberFormat="1" applyBorder="1" applyProtection="1"/>
    <xf numFmtId="169" fontId="2" fillId="0" borderId="59" xfId="0" applyNumberFormat="1" applyFont="1" applyBorder="1" applyProtection="1"/>
    <xf numFmtId="169" fontId="39" fillId="0" borderId="10" xfId="0" applyNumberFormat="1" applyFont="1" applyBorder="1" applyProtection="1"/>
    <xf numFmtId="0" fontId="44" fillId="2" borderId="43" xfId="0" applyFont="1" applyFill="1" applyBorder="1" applyProtection="1"/>
    <xf numFmtId="169" fontId="44" fillId="2" borderId="44" xfId="0" applyNumberFormat="1" applyFont="1" applyFill="1" applyBorder="1" applyProtection="1"/>
    <xf numFmtId="0" fontId="44" fillId="2" borderId="36" xfId="0" applyFont="1" applyFill="1" applyBorder="1" applyProtection="1"/>
    <xf numFmtId="169" fontId="44" fillId="2" borderId="39" xfId="0" applyNumberFormat="1" applyFont="1" applyFill="1" applyBorder="1" applyProtection="1"/>
    <xf numFmtId="4" fontId="44" fillId="0" borderId="69" xfId="0" applyNumberFormat="1" applyFont="1" applyBorder="1" applyProtection="1">
      <protection locked="0"/>
    </xf>
    <xf numFmtId="4" fontId="44" fillId="0" borderId="68" xfId="0" applyNumberFormat="1" applyFont="1" applyBorder="1" applyProtection="1">
      <protection locked="0"/>
    </xf>
    <xf numFmtId="0" fontId="2" fillId="0" borderId="59" xfId="0" applyFont="1" applyFill="1" applyBorder="1" applyProtection="1"/>
    <xf numFmtId="4" fontId="2" fillId="0" borderId="59" xfId="0" applyNumberFormat="1" applyFont="1" applyBorder="1" applyAlignment="1" applyProtection="1">
      <alignment horizontal="center"/>
    </xf>
    <xf numFmtId="169" fontId="30" fillId="0" borderId="120" xfId="0" applyNumberFormat="1" applyFont="1" applyFill="1" applyBorder="1" applyProtection="1"/>
    <xf numFmtId="169" fontId="2" fillId="0" borderId="95" xfId="0" applyNumberFormat="1" applyFont="1" applyBorder="1" applyProtection="1"/>
    <xf numFmtId="169" fontId="0" fillId="0" borderId="5" xfId="0" applyNumberFormat="1" applyFont="1" applyBorder="1" applyProtection="1"/>
    <xf numFmtId="169" fontId="0" fillId="0" borderId="58" xfId="0" applyNumberFormat="1" applyBorder="1" applyProtection="1"/>
    <xf numFmtId="169" fontId="0" fillId="0" borderId="69" xfId="0" applyNumberFormat="1" applyBorder="1" applyProtection="1"/>
    <xf numFmtId="169" fontId="0" fillId="0" borderId="68" xfId="0" applyNumberFormat="1" applyBorder="1" applyProtection="1"/>
    <xf numFmtId="0" fontId="0" fillId="12" borderId="120" xfId="0" applyFill="1" applyBorder="1" applyProtection="1"/>
    <xf numFmtId="169" fontId="0" fillId="0" borderId="108" xfId="0" applyNumberFormat="1" applyBorder="1" applyProtection="1"/>
    <xf numFmtId="169" fontId="0" fillId="0" borderId="51" xfId="0" applyNumberFormat="1" applyBorder="1" applyProtection="1"/>
    <xf numFmtId="169" fontId="0" fillId="0" borderId="109" xfId="0" applyNumberFormat="1" applyBorder="1" applyProtection="1"/>
    <xf numFmtId="169" fontId="30" fillId="0" borderId="12" xfId="0" applyNumberFormat="1" applyFont="1" applyFill="1" applyBorder="1" applyProtection="1"/>
    <xf numFmtId="169" fontId="30" fillId="0" borderId="48" xfId="0" applyNumberFormat="1" applyFont="1" applyFill="1" applyBorder="1"/>
    <xf numFmtId="169" fontId="30" fillId="0" borderId="6" xfId="0" applyNumberFormat="1" applyFont="1" applyBorder="1"/>
    <xf numFmtId="169" fontId="30" fillId="0" borderId="12" xfId="0" applyNumberFormat="1" applyFont="1" applyBorder="1" applyProtection="1"/>
    <xf numFmtId="169" fontId="39" fillId="0" borderId="2" xfId="0" applyNumberFormat="1" applyFont="1" applyBorder="1"/>
    <xf numFmtId="169" fontId="2" fillId="0" borderId="0" xfId="0" applyNumberFormat="1" applyFont="1" applyBorder="1"/>
    <xf numFmtId="0" fontId="39" fillId="0" borderId="0" xfId="0" applyFont="1" applyBorder="1" applyAlignment="1">
      <alignment horizontal="center"/>
    </xf>
    <xf numFmtId="4" fontId="39" fillId="0" borderId="0" xfId="0" applyNumberFormat="1" applyFont="1" applyBorder="1" applyAlignment="1">
      <alignment horizontal="center"/>
    </xf>
    <xf numFmtId="169" fontId="39" fillId="0" borderId="6" xfId="0" applyNumberFormat="1" applyFont="1" applyBorder="1" applyAlignment="1">
      <alignment horizontal="center"/>
    </xf>
    <xf numFmtId="169" fontId="0" fillId="0" borderId="58" xfId="0" applyNumberFormat="1" applyBorder="1"/>
    <xf numFmtId="169" fontId="0" fillId="0" borderId="69" xfId="0" applyNumberFormat="1" applyBorder="1"/>
    <xf numFmtId="169" fontId="0" fillId="0" borderId="68" xfId="0" applyNumberFormat="1" applyBorder="1"/>
    <xf numFmtId="0" fontId="36" fillId="0" borderId="43" xfId="0" applyFont="1" applyBorder="1"/>
    <xf numFmtId="0" fontId="36" fillId="0" borderId="0" xfId="0" applyFont="1" applyBorder="1"/>
    <xf numFmtId="0" fontId="36" fillId="0" borderId="44" xfId="0" applyFont="1" applyBorder="1"/>
    <xf numFmtId="0" fontId="30" fillId="0" borderId="69" xfId="0" applyFont="1" applyBorder="1" applyAlignment="1">
      <alignment horizontal="center"/>
    </xf>
    <xf numFmtId="166" fontId="0" fillId="2" borderId="73" xfId="0" applyNumberFormat="1" applyFill="1" applyBorder="1" applyProtection="1"/>
    <xf numFmtId="166" fontId="36" fillId="2" borderId="44" xfId="0" applyNumberFormat="1" applyFont="1" applyFill="1" applyBorder="1" applyProtection="1">
      <protection locked="0"/>
    </xf>
    <xf numFmtId="4" fontId="50" fillId="0" borderId="0" xfId="0" applyNumberFormat="1" applyFont="1" applyAlignment="1">
      <alignment horizontal="right"/>
    </xf>
    <xf numFmtId="4" fontId="51" fillId="3" borderId="0" xfId="0" applyNumberFormat="1" applyFont="1" applyFill="1" applyAlignment="1">
      <alignment horizontal="right"/>
    </xf>
    <xf numFmtId="167" fontId="52" fillId="0" borderId="0" xfId="7" applyNumberFormat="1" applyFont="1" applyAlignment="1">
      <alignment horizontal="right"/>
    </xf>
    <xf numFmtId="167" fontId="53" fillId="0" borderId="0" xfId="7" applyNumberFormat="1" applyFont="1" applyAlignment="1">
      <alignment horizontal="right"/>
    </xf>
    <xf numFmtId="167" fontId="54" fillId="0" borderId="0" xfId="7" applyNumberFormat="1" applyFont="1" applyAlignment="1">
      <alignment horizontal="right"/>
    </xf>
    <xf numFmtId="167" fontId="53" fillId="4" borderId="0" xfId="7" applyNumberFormat="1" applyFont="1" applyFill="1" applyAlignment="1">
      <alignment horizontal="right"/>
    </xf>
    <xf numFmtId="167" fontId="0" fillId="0" borderId="0" xfId="7" applyNumberFormat="1" applyFont="1" applyAlignment="1">
      <alignment horizontal="right"/>
    </xf>
    <xf numFmtId="167" fontId="51" fillId="3" borderId="0" xfId="7" applyNumberFormat="1" applyFont="1" applyFill="1" applyAlignment="1">
      <alignment horizontal="right"/>
    </xf>
    <xf numFmtId="0" fontId="20" fillId="0" borderId="36" xfId="0" applyFont="1" applyBorder="1"/>
    <xf numFmtId="0" fontId="20" fillId="0" borderId="39" xfId="0" applyFont="1" applyBorder="1"/>
    <xf numFmtId="0" fontId="20" fillId="0" borderId="38" xfId="0" applyFont="1" applyBorder="1"/>
    <xf numFmtId="4" fontId="51" fillId="3" borderId="0" xfId="10" applyNumberFormat="1" applyFont="1" applyFill="1" applyAlignment="1">
      <alignment horizontal="right"/>
    </xf>
    <xf numFmtId="167" fontId="54" fillId="0" borderId="0" xfId="7" applyNumberFormat="1" applyFont="1" applyAlignment="1">
      <alignment horizontal="right"/>
    </xf>
    <xf numFmtId="167" fontId="52" fillId="0" borderId="0" xfId="7" applyNumberFormat="1" applyFont="1" applyAlignment="1">
      <alignment horizontal="right"/>
    </xf>
    <xf numFmtId="167" fontId="53" fillId="0" borderId="0" xfId="7" applyNumberFormat="1" applyFont="1" applyAlignment="1">
      <alignment horizontal="right"/>
    </xf>
    <xf numFmtId="167" fontId="53" fillId="4" borderId="0" xfId="7" applyNumberFormat="1" applyFont="1" applyFill="1" applyAlignment="1">
      <alignment horizontal="right"/>
    </xf>
    <xf numFmtId="167" fontId="55" fillId="0" borderId="0" xfId="7" applyNumberFormat="1" applyFont="1" applyAlignment="1">
      <alignment horizontal="right"/>
    </xf>
    <xf numFmtId="167" fontId="51" fillId="3" borderId="0" xfId="7" applyNumberFormat="1" applyFont="1" applyFill="1" applyAlignment="1">
      <alignment horizontal="right"/>
    </xf>
    <xf numFmtId="4" fontId="50" fillId="0" borderId="0" xfId="10" applyNumberFormat="1" applyFont="1" applyAlignment="1">
      <alignment horizontal="right"/>
    </xf>
    <xf numFmtId="166" fontId="4" fillId="0" borderId="44" xfId="0" applyNumberFormat="1" applyFont="1" applyBorder="1" applyProtection="1">
      <protection locked="0"/>
    </xf>
    <xf numFmtId="4" fontId="4" fillId="0" borderId="124" xfId="0" applyNumberFormat="1" applyFont="1" applyBorder="1" applyProtection="1">
      <protection locked="0"/>
    </xf>
    <xf numFmtId="166" fontId="12" fillId="11" borderId="125" xfId="1" applyNumberFormat="1" applyFont="1" applyFill="1" applyBorder="1" applyProtection="1">
      <protection hidden="1"/>
    </xf>
    <xf numFmtId="166" fontId="4" fillId="0" borderId="126" xfId="1" applyNumberFormat="1" applyFont="1" applyFill="1" applyBorder="1" applyProtection="1">
      <protection locked="0"/>
    </xf>
    <xf numFmtId="166" fontId="4" fillId="0" borderId="127" xfId="1" applyNumberFormat="1" applyFont="1" applyFill="1" applyBorder="1" applyProtection="1">
      <protection locked="0"/>
    </xf>
    <xf numFmtId="0" fontId="56" fillId="0" borderId="0" xfId="0" applyFont="1"/>
    <xf numFmtId="168" fontId="0" fillId="0" borderId="9" xfId="0" applyNumberFormat="1" applyFill="1" applyBorder="1" applyProtection="1">
      <protection locked="0"/>
    </xf>
    <xf numFmtId="0" fontId="32" fillId="0" borderId="0" xfId="0" applyFont="1" applyBorder="1" applyProtection="1">
      <protection locked="0"/>
    </xf>
    <xf numFmtId="0" fontId="2" fillId="0" borderId="43" xfId="0" applyFont="1" applyBorder="1" applyAlignment="1" applyProtection="1">
      <alignment horizontal="left"/>
      <protection locked="0"/>
    </xf>
    <xf numFmtId="0" fontId="2" fillId="5" borderId="91" xfId="0" applyFont="1" applyFill="1" applyBorder="1" applyProtection="1">
      <protection locked="0"/>
    </xf>
    <xf numFmtId="0" fontId="2" fillId="5" borderId="9" xfId="0" applyFont="1" applyFill="1" applyBorder="1" applyProtection="1">
      <protection locked="0"/>
    </xf>
    <xf numFmtId="0" fontId="2" fillId="0" borderId="0" xfId="0" applyFont="1" applyFill="1" applyBorder="1" applyProtection="1">
      <protection locked="0"/>
    </xf>
    <xf numFmtId="0" fontId="2" fillId="6" borderId="36" xfId="0" applyFont="1" applyFill="1" applyBorder="1" applyAlignment="1" applyProtection="1">
      <alignment horizontal="left"/>
      <protection locked="0"/>
    </xf>
    <xf numFmtId="0" fontId="2" fillId="6" borderId="92" xfId="0" applyFont="1" applyFill="1" applyBorder="1" applyProtection="1">
      <protection locked="0"/>
    </xf>
    <xf numFmtId="0" fontId="2" fillId="6" borderId="38" xfId="0" applyFont="1" applyFill="1" applyBorder="1" applyProtection="1">
      <protection locked="0"/>
    </xf>
    <xf numFmtId="0" fontId="2" fillId="6" borderId="39" xfId="0" applyFont="1" applyFill="1" applyBorder="1" applyProtection="1">
      <protection locked="0"/>
    </xf>
    <xf numFmtId="172" fontId="32" fillId="0" borderId="0" xfId="2" applyNumberFormat="1" applyFont="1" applyBorder="1" applyAlignment="1" applyProtection="1">
      <alignment horizontal="right"/>
      <protection locked="0"/>
    </xf>
    <xf numFmtId="172" fontId="0" fillId="0" borderId="0" xfId="0" applyNumberFormat="1"/>
    <xf numFmtId="172" fontId="20" fillId="0" borderId="0" xfId="0" applyNumberFormat="1" applyFont="1"/>
    <xf numFmtId="172" fontId="4" fillId="0" borderId="38" xfId="1" applyNumberFormat="1" applyFont="1" applyFill="1" applyBorder="1" applyAlignment="1" applyProtection="1">
      <alignment horizontal="center"/>
    </xf>
    <xf numFmtId="172" fontId="32" fillId="0" borderId="31" xfId="0" applyNumberFormat="1" applyFont="1" applyBorder="1" applyAlignment="1" applyProtection="1">
      <alignment horizontal="center"/>
      <protection locked="0"/>
    </xf>
    <xf numFmtId="172" fontId="2" fillId="0" borderId="0" xfId="0" applyNumberFormat="1" applyFont="1" applyBorder="1" applyAlignment="1" applyProtection="1">
      <alignment horizontal="right"/>
      <protection locked="0"/>
    </xf>
    <xf numFmtId="172" fontId="2" fillId="6" borderId="38" xfId="0" applyNumberFormat="1" applyFont="1" applyFill="1" applyBorder="1" applyAlignment="1" applyProtection="1">
      <alignment horizontal="right"/>
      <protection locked="0"/>
    </xf>
    <xf numFmtId="172" fontId="33" fillId="0" borderId="0" xfId="0" applyNumberFormat="1" applyFont="1" applyAlignment="1">
      <alignment horizontal="right"/>
    </xf>
    <xf numFmtId="167" fontId="54" fillId="0" borderId="0" xfId="7" applyNumberFormat="1" applyFont="1" applyBorder="1" applyAlignment="1">
      <alignment horizontal="right"/>
    </xf>
    <xf numFmtId="167" fontId="57" fillId="0" borderId="128" xfId="7" applyNumberFormat="1" applyFont="1" applyBorder="1" applyAlignment="1">
      <alignment horizontal="right"/>
    </xf>
    <xf numFmtId="167" fontId="57" fillId="0" borderId="129" xfId="7" applyNumberFormat="1" applyFont="1" applyBorder="1" applyAlignment="1">
      <alignment horizontal="right"/>
    </xf>
    <xf numFmtId="167" fontId="57" fillId="0" borderId="130" xfId="7" applyNumberFormat="1" applyFont="1" applyBorder="1" applyAlignment="1">
      <alignment horizontal="right"/>
    </xf>
    <xf numFmtId="172" fontId="4" fillId="0" borderId="0" xfId="1" applyNumberFormat="1" applyFont="1" applyFill="1" applyBorder="1" applyAlignment="1" applyProtection="1">
      <alignment horizontal="center"/>
    </xf>
    <xf numFmtId="172" fontId="34" fillId="0" borderId="41" xfId="0" applyNumberFormat="1" applyFont="1" applyBorder="1" applyAlignment="1" applyProtection="1">
      <alignment horizontal="center"/>
      <protection locked="0"/>
    </xf>
    <xf numFmtId="172" fontId="32" fillId="0" borderId="11" xfId="0" applyNumberFormat="1" applyFont="1" applyBorder="1" applyAlignment="1" applyProtection="1">
      <alignment horizontal="right"/>
      <protection locked="0"/>
    </xf>
    <xf numFmtId="168" fontId="2" fillId="0" borderId="4" xfId="0" applyNumberFormat="1" applyFont="1" applyFill="1" applyBorder="1" applyAlignment="1">
      <alignment horizontal="center" vertical="center"/>
    </xf>
    <xf numFmtId="168" fontId="2" fillId="0" borderId="9"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94" xfId="0" applyFont="1" applyFill="1" applyBorder="1" applyAlignment="1">
      <alignment horizontal="center" vertical="center"/>
    </xf>
    <xf numFmtId="0" fontId="10" fillId="2" borderId="5" xfId="0" applyFont="1" applyFill="1" applyBorder="1" applyAlignment="1">
      <alignment horizontal="left"/>
    </xf>
    <xf numFmtId="0" fontId="10" fillId="2" borderId="0" xfId="0" applyFont="1" applyFill="1" applyBorder="1" applyAlignment="1">
      <alignment horizontal="left"/>
    </xf>
    <xf numFmtId="0" fontId="10" fillId="2" borderId="44" xfId="0" applyFont="1" applyFill="1" applyBorder="1" applyAlignment="1">
      <alignment horizontal="left"/>
    </xf>
    <xf numFmtId="0" fontId="10" fillId="2" borderId="2" xfId="0" applyFont="1" applyFill="1" applyBorder="1" applyAlignment="1">
      <alignment horizontal="left"/>
    </xf>
    <xf numFmtId="0" fontId="10" fillId="2" borderId="11" xfId="0" applyFont="1" applyFill="1" applyBorder="1" applyAlignment="1">
      <alignment horizontal="left"/>
    </xf>
    <xf numFmtId="0" fontId="10" fillId="2" borderId="35" xfId="0" applyFont="1" applyFill="1" applyBorder="1" applyAlignment="1">
      <alignment horizontal="left"/>
    </xf>
    <xf numFmtId="0" fontId="10" fillId="2" borderId="8" xfId="0" applyFont="1" applyFill="1" applyBorder="1" applyAlignment="1">
      <alignment horizontal="left"/>
    </xf>
    <xf numFmtId="0" fontId="10" fillId="2" borderId="10" xfId="0" applyFont="1" applyFill="1" applyBorder="1" applyAlignment="1">
      <alignment horizontal="left"/>
    </xf>
    <xf numFmtId="0" fontId="10" fillId="2" borderId="53" xfId="0" applyFont="1" applyFill="1" applyBorder="1" applyAlignment="1">
      <alignment horizontal="left"/>
    </xf>
    <xf numFmtId="0" fontId="10" fillId="2" borderId="1" xfId="0" applyFont="1" applyFill="1" applyBorder="1" applyAlignment="1">
      <alignment horizontal="left"/>
    </xf>
    <xf numFmtId="0" fontId="10" fillId="2" borderId="30" xfId="0" applyFont="1" applyFill="1" applyBorder="1" applyAlignment="1">
      <alignment horizontal="left"/>
    </xf>
    <xf numFmtId="0" fontId="10" fillId="2" borderId="34" xfId="0" applyFont="1" applyFill="1" applyBorder="1" applyAlignment="1">
      <alignment horizontal="left"/>
    </xf>
    <xf numFmtId="0" fontId="21" fillId="0" borderId="0" xfId="0" applyFont="1" applyAlignment="1">
      <alignment horizontal="center"/>
    </xf>
    <xf numFmtId="0" fontId="0" fillId="0" borderId="9" xfId="0" applyBorder="1" applyAlignment="1" applyProtection="1">
      <alignment horizontal="center"/>
      <protection locked="0"/>
    </xf>
    <xf numFmtId="0" fontId="0" fillId="0" borderId="91" xfId="0" applyBorder="1" applyAlignment="1" applyProtection="1">
      <alignment horizontal="center"/>
      <protection locked="0"/>
    </xf>
    <xf numFmtId="0" fontId="10" fillId="2" borderId="31" xfId="0" applyFont="1" applyFill="1" applyBorder="1" applyAlignment="1">
      <alignment horizontal="left"/>
    </xf>
    <xf numFmtId="0" fontId="10" fillId="2" borderId="32" xfId="0" applyFont="1" applyFill="1" applyBorder="1" applyAlignment="1">
      <alignment horizontal="left"/>
    </xf>
    <xf numFmtId="0" fontId="10" fillId="2" borderId="33" xfId="0" applyFont="1" applyFill="1" applyBorder="1" applyAlignment="1">
      <alignment horizontal="left"/>
    </xf>
    <xf numFmtId="0" fontId="10" fillId="2" borderId="55" xfId="0" applyFont="1" applyFill="1" applyBorder="1" applyAlignment="1">
      <alignment horizontal="left"/>
    </xf>
    <xf numFmtId="0" fontId="10" fillId="2" borderId="56" xfId="0" applyFont="1" applyFill="1" applyBorder="1" applyAlignment="1">
      <alignment horizontal="left"/>
    </xf>
    <xf numFmtId="0" fontId="10" fillId="2" borderId="57" xfId="0" applyFont="1" applyFill="1" applyBorder="1" applyAlignment="1">
      <alignment horizontal="left"/>
    </xf>
    <xf numFmtId="0" fontId="37" fillId="0" borderId="0" xfId="0" applyFont="1" applyAlignment="1" applyProtection="1">
      <alignment horizontal="center"/>
      <protection hidden="1"/>
    </xf>
    <xf numFmtId="0" fontId="13" fillId="2" borderId="1" xfId="0" applyFont="1" applyFill="1" applyBorder="1" applyAlignment="1" applyProtection="1">
      <alignment horizontal="left"/>
      <protection hidden="1"/>
    </xf>
    <xf numFmtId="0" fontId="13" fillId="2" borderId="30" xfId="0" applyFont="1" applyFill="1" applyBorder="1" applyAlignment="1" applyProtection="1">
      <alignment horizontal="left"/>
      <protection hidden="1"/>
    </xf>
    <xf numFmtId="0" fontId="13" fillId="2" borderId="34" xfId="0" applyFont="1" applyFill="1" applyBorder="1" applyAlignment="1" applyProtection="1">
      <alignment horizontal="left"/>
      <protection hidden="1"/>
    </xf>
    <xf numFmtId="0" fontId="13" fillId="2" borderId="2" xfId="0" applyFont="1" applyFill="1" applyBorder="1" applyAlignment="1" applyProtection="1">
      <alignment horizontal="left"/>
      <protection hidden="1"/>
    </xf>
    <xf numFmtId="0" fontId="13" fillId="2" borderId="11" xfId="0" applyFont="1" applyFill="1" applyBorder="1" applyAlignment="1" applyProtection="1">
      <alignment horizontal="left"/>
      <protection hidden="1"/>
    </xf>
    <xf numFmtId="0" fontId="13" fillId="2" borderId="35" xfId="0" applyFont="1" applyFill="1" applyBorder="1" applyAlignment="1" applyProtection="1">
      <alignment horizontal="left"/>
      <protection hidden="1"/>
    </xf>
    <xf numFmtId="0" fontId="13" fillId="2" borderId="8" xfId="0" applyFont="1" applyFill="1" applyBorder="1" applyAlignment="1" applyProtection="1">
      <alignment horizontal="left"/>
      <protection hidden="1"/>
    </xf>
    <xf numFmtId="0" fontId="13" fillId="2" borderId="10" xfId="0" applyFont="1" applyFill="1" applyBorder="1" applyAlignment="1" applyProtection="1">
      <alignment horizontal="left"/>
      <protection hidden="1"/>
    </xf>
    <xf numFmtId="0" fontId="13" fillId="2" borderId="53" xfId="0" applyFont="1" applyFill="1" applyBorder="1" applyAlignment="1" applyProtection="1">
      <alignment horizontal="left"/>
      <protection hidden="1"/>
    </xf>
    <xf numFmtId="0" fontId="13" fillId="2" borderId="55" xfId="0" applyFont="1" applyFill="1" applyBorder="1" applyAlignment="1" applyProtection="1">
      <alignment horizontal="left"/>
      <protection hidden="1"/>
    </xf>
    <xf numFmtId="0" fontId="13" fillId="2" borderId="56" xfId="0" applyFont="1" applyFill="1" applyBorder="1" applyAlignment="1" applyProtection="1">
      <alignment horizontal="left"/>
      <protection hidden="1"/>
    </xf>
    <xf numFmtId="0" fontId="13" fillId="2" borderId="57" xfId="0" applyFont="1" applyFill="1" applyBorder="1" applyAlignment="1" applyProtection="1">
      <alignment horizontal="left"/>
      <protection hidden="1"/>
    </xf>
    <xf numFmtId="0" fontId="4" fillId="0" borderId="0" xfId="0" applyFont="1" applyBorder="1" applyAlignment="1" applyProtection="1">
      <protection hidden="1"/>
    </xf>
    <xf numFmtId="0" fontId="4" fillId="0" borderId="17" xfId="0" applyFont="1" applyBorder="1" applyAlignment="1" applyProtection="1">
      <protection locked="0"/>
    </xf>
    <xf numFmtId="0" fontId="4" fillId="0" borderId="18" xfId="0" applyFont="1" applyBorder="1" applyAlignment="1" applyProtection="1">
      <protection locked="0"/>
    </xf>
    <xf numFmtId="0" fontId="4" fillId="0" borderId="19" xfId="0" applyFont="1" applyBorder="1" applyAlignment="1" applyProtection="1">
      <protection locked="0"/>
    </xf>
    <xf numFmtId="0" fontId="4" fillId="0" borderId="103" xfId="0" applyFont="1" applyBorder="1" applyAlignment="1" applyProtection="1">
      <protection locked="0"/>
    </xf>
    <xf numFmtId="0" fontId="4" fillId="0" borderId="104" xfId="0" applyFont="1" applyBorder="1" applyAlignment="1" applyProtection="1">
      <protection locked="0"/>
    </xf>
    <xf numFmtId="0" fontId="4" fillId="0" borderId="105" xfId="0" applyFont="1" applyBorder="1" applyAlignment="1" applyProtection="1">
      <protection locked="0"/>
    </xf>
    <xf numFmtId="0" fontId="4" fillId="0" borderId="5" xfId="0" applyFont="1" applyBorder="1" applyAlignment="1" applyProtection="1">
      <protection locked="0"/>
    </xf>
    <xf numFmtId="0" fontId="4" fillId="0" borderId="0" xfId="0" applyFont="1" applyBorder="1" applyAlignment="1" applyProtection="1">
      <protection locked="0"/>
    </xf>
    <xf numFmtId="0" fontId="4" fillId="0" borderId="6" xfId="0" applyFont="1" applyBorder="1" applyAlignment="1" applyProtection="1">
      <protection locked="0"/>
    </xf>
    <xf numFmtId="0" fontId="12" fillId="8" borderId="46" xfId="0" applyFont="1" applyFill="1" applyBorder="1" applyAlignment="1" applyProtection="1">
      <alignment horizontal="center"/>
      <protection locked="0"/>
    </xf>
    <xf numFmtId="0" fontId="12" fillId="8" borderId="41" xfId="0" applyFont="1" applyFill="1" applyBorder="1" applyAlignment="1" applyProtection="1">
      <alignment horizontal="center"/>
      <protection locked="0"/>
    </xf>
    <xf numFmtId="0" fontId="12" fillId="8" borderId="42" xfId="0" applyFont="1" applyFill="1" applyBorder="1" applyAlignment="1" applyProtection="1">
      <alignment horizontal="center"/>
      <protection locked="0"/>
    </xf>
    <xf numFmtId="0" fontId="12" fillId="8" borderId="5" xfId="0" applyFont="1" applyFill="1" applyBorder="1" applyAlignment="1" applyProtection="1">
      <alignment horizontal="center"/>
      <protection locked="0"/>
    </xf>
    <xf numFmtId="0" fontId="12" fillId="8" borderId="0" xfId="0" applyFont="1" applyFill="1" applyBorder="1" applyAlignment="1" applyProtection="1">
      <alignment horizontal="center"/>
      <protection locked="0"/>
    </xf>
    <xf numFmtId="0" fontId="12" fillId="8" borderId="44" xfId="0" applyFont="1" applyFill="1" applyBorder="1" applyAlignment="1" applyProtection="1">
      <alignment horizontal="center"/>
      <protection locked="0"/>
    </xf>
    <xf numFmtId="0" fontId="12" fillId="8" borderId="37" xfId="0" applyFont="1" applyFill="1" applyBorder="1" applyAlignment="1" applyProtection="1">
      <alignment horizontal="center"/>
      <protection locked="0"/>
    </xf>
    <xf numFmtId="0" fontId="12" fillId="8" borderId="38" xfId="0" applyFont="1" applyFill="1" applyBorder="1" applyAlignment="1" applyProtection="1">
      <alignment horizontal="center"/>
      <protection locked="0"/>
    </xf>
    <xf numFmtId="0" fontId="12" fillId="8" borderId="39" xfId="0" applyFont="1" applyFill="1" applyBorder="1" applyAlignment="1" applyProtection="1">
      <alignment horizontal="center"/>
      <protection locked="0"/>
    </xf>
    <xf numFmtId="166" fontId="4" fillId="0" borderId="17" xfId="0" applyNumberFormat="1" applyFont="1" applyBorder="1" applyAlignment="1" applyProtection="1">
      <protection locked="0"/>
    </xf>
    <xf numFmtId="0" fontId="4" fillId="0" borderId="17" xfId="0" applyFont="1" applyBorder="1" applyAlignment="1" applyProtection="1">
      <alignment horizontal="center"/>
      <protection locked="0"/>
    </xf>
    <xf numFmtId="0" fontId="4" fillId="0" borderId="18"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4" fillId="0" borderId="74" xfId="0" applyFont="1" applyBorder="1" applyAlignment="1" applyProtection="1">
      <protection locked="0"/>
    </xf>
    <xf numFmtId="0" fontId="4" fillId="0" borderId="90" xfId="0" applyFont="1" applyBorder="1" applyAlignment="1" applyProtection="1">
      <protection locked="0"/>
    </xf>
    <xf numFmtId="0" fontId="4" fillId="0" borderId="75" xfId="0" applyFont="1" applyBorder="1" applyAlignment="1" applyProtection="1">
      <protection locked="0"/>
    </xf>
    <xf numFmtId="0" fontId="4" fillId="0" borderId="102" xfId="0" applyFont="1" applyBorder="1" applyAlignment="1" applyProtection="1">
      <protection locked="0"/>
    </xf>
    <xf numFmtId="0" fontId="4" fillId="0" borderId="86" xfId="0" applyFont="1" applyBorder="1" applyAlignment="1" applyProtection="1">
      <protection locked="0"/>
    </xf>
    <xf numFmtId="0" fontId="4" fillId="0" borderId="78" xfId="0" applyFont="1" applyBorder="1" applyAlignment="1" applyProtection="1">
      <protection locked="0"/>
    </xf>
    <xf numFmtId="0" fontId="4" fillId="0" borderId="23" xfId="0" applyFont="1" applyBorder="1" applyAlignment="1" applyProtection="1">
      <protection locked="0"/>
    </xf>
    <xf numFmtId="0" fontId="4" fillId="0" borderId="24" xfId="0" applyFont="1" applyBorder="1" applyAlignment="1" applyProtection="1">
      <protection locked="0"/>
    </xf>
    <xf numFmtId="0" fontId="4" fillId="0" borderId="25" xfId="0" applyFont="1" applyBorder="1" applyAlignment="1" applyProtection="1">
      <protection locked="0"/>
    </xf>
    <xf numFmtId="0" fontId="4" fillId="0" borderId="74" xfId="0" applyFont="1" applyBorder="1" applyAlignment="1" applyProtection="1">
      <alignment horizontal="center"/>
      <protection locked="0"/>
    </xf>
    <xf numFmtId="0" fontId="4" fillId="0" borderId="90" xfId="0" applyFont="1" applyBorder="1" applyAlignment="1" applyProtection="1">
      <alignment horizontal="center"/>
      <protection locked="0"/>
    </xf>
    <xf numFmtId="0" fontId="4" fillId="0" borderId="75" xfId="0" applyFont="1" applyBorder="1" applyAlignment="1" applyProtection="1">
      <alignment horizontal="center"/>
      <protection locked="0"/>
    </xf>
    <xf numFmtId="0" fontId="4" fillId="0" borderId="20" xfId="0" applyFont="1" applyBorder="1" applyAlignment="1" applyProtection="1">
      <protection locked="0"/>
    </xf>
    <xf numFmtId="0" fontId="4" fillId="0" borderId="21" xfId="0" applyFont="1" applyBorder="1" applyAlignment="1" applyProtection="1">
      <protection locked="0"/>
    </xf>
    <xf numFmtId="0" fontId="4" fillId="0" borderId="22" xfId="0" applyFont="1" applyBorder="1" applyAlignment="1" applyProtection="1">
      <protection locked="0"/>
    </xf>
    <xf numFmtId="0" fontId="4" fillId="4" borderId="74" xfId="0" applyFont="1" applyFill="1" applyBorder="1" applyAlignment="1" applyProtection="1">
      <protection locked="0"/>
    </xf>
    <xf numFmtId="0" fontId="4" fillId="4" borderId="90" xfId="0" applyFont="1" applyFill="1" applyBorder="1" applyAlignment="1" applyProtection="1">
      <protection locked="0"/>
    </xf>
    <xf numFmtId="0" fontId="4" fillId="4" borderId="75" xfId="0" applyFont="1" applyFill="1" applyBorder="1" applyAlignment="1" applyProtection="1">
      <protection locked="0"/>
    </xf>
    <xf numFmtId="0" fontId="4" fillId="0" borderId="96" xfId="0" applyFont="1" applyBorder="1" applyAlignment="1" applyProtection="1">
      <protection locked="0"/>
    </xf>
    <xf numFmtId="0" fontId="4" fillId="0" borderId="97" xfId="0" applyFont="1" applyBorder="1" applyAlignment="1" applyProtection="1">
      <protection locked="0"/>
    </xf>
    <xf numFmtId="0" fontId="4" fillId="0" borderId="77" xfId="0" applyFont="1" applyBorder="1" applyAlignment="1" applyProtection="1">
      <protection locked="0"/>
    </xf>
    <xf numFmtId="0" fontId="4" fillId="0" borderId="11" xfId="0" applyFont="1" applyBorder="1" applyAlignment="1" applyProtection="1">
      <protection hidden="1"/>
    </xf>
    <xf numFmtId="0" fontId="12" fillId="0" borderId="102" xfId="0" applyFont="1" applyBorder="1" applyAlignment="1" applyProtection="1">
      <protection locked="0"/>
    </xf>
    <xf numFmtId="0" fontId="12" fillId="0" borderId="86" xfId="0" applyFont="1" applyBorder="1" applyAlignment="1" applyProtection="1">
      <protection locked="0"/>
    </xf>
    <xf numFmtId="0" fontId="12" fillId="0" borderId="78" xfId="0" applyFont="1" applyBorder="1" applyAlignment="1" applyProtection="1">
      <protection locked="0"/>
    </xf>
    <xf numFmtId="0" fontId="12" fillId="0" borderId="106" xfId="0" applyFont="1" applyBorder="1" applyAlignment="1" applyProtection="1">
      <protection locked="0"/>
    </xf>
    <xf numFmtId="0" fontId="12" fillId="0" borderId="71" xfId="0" applyFont="1" applyBorder="1" applyAlignment="1" applyProtection="1">
      <protection locked="0"/>
    </xf>
    <xf numFmtId="0" fontId="12" fillId="0" borderId="107" xfId="0" applyFont="1" applyBorder="1" applyAlignment="1" applyProtection="1">
      <protection locked="0"/>
    </xf>
    <xf numFmtId="0" fontId="4" fillId="0" borderId="46" xfId="0" applyFont="1" applyBorder="1" applyAlignment="1" applyProtection="1">
      <protection locked="0"/>
    </xf>
    <xf numFmtId="0" fontId="4" fillId="0" borderId="41" xfId="0" applyFont="1" applyBorder="1" applyAlignment="1" applyProtection="1">
      <protection locked="0"/>
    </xf>
    <xf numFmtId="0" fontId="4" fillId="0" borderId="83" xfId="0" applyFont="1" applyBorder="1" applyAlignment="1" applyProtection="1">
      <protection locked="0"/>
    </xf>
    <xf numFmtId="0" fontId="36" fillId="0" borderId="17" xfId="0" applyFont="1" applyBorder="1" applyAlignment="1" applyProtection="1">
      <protection locked="0"/>
    </xf>
    <xf numFmtId="0" fontId="36" fillId="0" borderId="18" xfId="0" applyFont="1" applyBorder="1" applyAlignment="1" applyProtection="1">
      <protection locked="0"/>
    </xf>
    <xf numFmtId="0" fontId="36" fillId="0" borderId="19" xfId="0" applyFont="1" applyBorder="1" applyAlignment="1" applyProtection="1">
      <protection locked="0"/>
    </xf>
    <xf numFmtId="0" fontId="4" fillId="0" borderId="27" xfId="0" applyFont="1" applyBorder="1" applyAlignment="1" applyProtection="1">
      <protection locked="0"/>
    </xf>
    <xf numFmtId="0" fontId="4" fillId="0" borderId="28" xfId="0" applyFont="1" applyBorder="1" applyAlignment="1" applyProtection="1">
      <protection locked="0"/>
    </xf>
    <xf numFmtId="0" fontId="4" fillId="0" borderId="29" xfId="0" applyFont="1" applyBorder="1" applyAlignment="1" applyProtection="1">
      <protection locked="0"/>
    </xf>
    <xf numFmtId="0" fontId="4" fillId="0" borderId="99" xfId="0" applyFont="1" applyBorder="1" applyAlignment="1" applyProtection="1">
      <protection locked="0"/>
    </xf>
    <xf numFmtId="0" fontId="4" fillId="0" borderId="100" xfId="0" applyFont="1" applyBorder="1" applyAlignment="1" applyProtection="1">
      <protection locked="0"/>
    </xf>
    <xf numFmtId="0" fontId="4" fillId="0" borderId="101" xfId="0" applyFont="1" applyBorder="1" applyAlignment="1" applyProtection="1">
      <protection locked="0"/>
    </xf>
    <xf numFmtId="0" fontId="41" fillId="8" borderId="5" xfId="0" applyFont="1" applyFill="1" applyBorder="1" applyAlignment="1" applyProtection="1">
      <alignment horizontal="center"/>
      <protection hidden="1"/>
    </xf>
    <xf numFmtId="0" fontId="41" fillId="8" borderId="0" xfId="0" applyFont="1" applyFill="1" applyBorder="1" applyAlignment="1" applyProtection="1">
      <alignment horizontal="center"/>
      <protection hidden="1"/>
    </xf>
    <xf numFmtId="0" fontId="41" fillId="8" borderId="44" xfId="0" applyFont="1" applyFill="1" applyBorder="1" applyAlignment="1" applyProtection="1">
      <alignment horizontal="center"/>
      <protection hidden="1"/>
    </xf>
    <xf numFmtId="0" fontId="41" fillId="8" borderId="37" xfId="0" applyFont="1" applyFill="1" applyBorder="1" applyAlignment="1" applyProtection="1">
      <alignment horizontal="center"/>
      <protection hidden="1"/>
    </xf>
    <xf numFmtId="0" fontId="41" fillId="8" borderId="38" xfId="0" applyFont="1" applyFill="1" applyBorder="1" applyAlignment="1" applyProtection="1">
      <alignment horizontal="center"/>
      <protection hidden="1"/>
    </xf>
    <xf numFmtId="0" fontId="41" fillId="8" borderId="39" xfId="0" applyFont="1" applyFill="1" applyBorder="1" applyAlignment="1" applyProtection="1">
      <alignment horizontal="center"/>
      <protection hidden="1"/>
    </xf>
    <xf numFmtId="0" fontId="13" fillId="2" borderId="31" xfId="0" applyFont="1" applyFill="1" applyBorder="1" applyAlignment="1" applyProtection="1">
      <alignment horizontal="left"/>
      <protection hidden="1"/>
    </xf>
    <xf numFmtId="0" fontId="13" fillId="2" borderId="32" xfId="0" applyFont="1" applyFill="1" applyBorder="1" applyAlignment="1" applyProtection="1">
      <alignment horizontal="left"/>
      <protection hidden="1"/>
    </xf>
    <xf numFmtId="0" fontId="13" fillId="2" borderId="33" xfId="0" applyFont="1" applyFill="1" applyBorder="1" applyAlignment="1" applyProtection="1">
      <alignment horizontal="left"/>
      <protection hidden="1"/>
    </xf>
    <xf numFmtId="0" fontId="13" fillId="2" borderId="5" xfId="0" applyFont="1" applyFill="1" applyBorder="1" applyAlignment="1" applyProtection="1">
      <alignment horizontal="left"/>
      <protection hidden="1"/>
    </xf>
    <xf numFmtId="0" fontId="13" fillId="2" borderId="0" xfId="0" applyFont="1" applyFill="1" applyBorder="1" applyAlignment="1" applyProtection="1">
      <alignment horizontal="left"/>
      <protection hidden="1"/>
    </xf>
    <xf numFmtId="0" fontId="13" fillId="2" borderId="44" xfId="0" applyFont="1" applyFill="1" applyBorder="1" applyAlignment="1" applyProtection="1">
      <alignment horizontal="left"/>
      <protection hidden="1"/>
    </xf>
    <xf numFmtId="168" fontId="12" fillId="8" borderId="45" xfId="1" applyNumberFormat="1" applyFont="1" applyFill="1" applyBorder="1" applyAlignment="1" applyProtection="1">
      <alignment horizontal="center"/>
      <protection hidden="1"/>
    </xf>
    <xf numFmtId="168" fontId="12" fillId="8" borderId="7" xfId="1" applyNumberFormat="1" applyFont="1" applyFill="1" applyBorder="1" applyAlignment="1" applyProtection="1">
      <alignment horizontal="center"/>
      <protection hidden="1"/>
    </xf>
    <xf numFmtId="168" fontId="12" fillId="8" borderId="47" xfId="1" applyNumberFormat="1" applyFont="1" applyFill="1" applyBorder="1" applyAlignment="1" applyProtection="1">
      <alignment horizontal="center"/>
      <protection hidden="1"/>
    </xf>
    <xf numFmtId="0" fontId="4" fillId="0" borderId="102" xfId="0" applyFont="1" applyBorder="1" applyAlignment="1" applyProtection="1">
      <alignment horizontal="center"/>
      <protection locked="0"/>
    </xf>
    <xf numFmtId="0" fontId="4" fillId="0" borderId="86" xfId="0" applyFont="1" applyBorder="1" applyAlignment="1" applyProtection="1">
      <alignment horizontal="center"/>
      <protection locked="0"/>
    </xf>
    <xf numFmtId="0" fontId="4" fillId="0" borderId="78"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12" fillId="0" borderId="17" xfId="0" applyFont="1" applyBorder="1" applyAlignment="1" applyProtection="1">
      <alignment horizontal="center"/>
      <protection locked="0"/>
    </xf>
    <xf numFmtId="0" fontId="12" fillId="0" borderId="18" xfId="0" applyFont="1" applyBorder="1" applyAlignment="1" applyProtection="1">
      <alignment horizontal="center"/>
      <protection locked="0"/>
    </xf>
    <xf numFmtId="0" fontId="12" fillId="0" borderId="19" xfId="0" applyFont="1" applyBorder="1" applyAlignment="1" applyProtection="1">
      <alignment horizontal="center"/>
      <protection locked="0"/>
    </xf>
    <xf numFmtId="0" fontId="4" fillId="0" borderId="8" xfId="0" applyFont="1" applyBorder="1" applyAlignment="1" applyProtection="1">
      <protection locked="0"/>
    </xf>
    <xf numFmtId="0" fontId="4" fillId="0" borderId="10" xfId="0" applyFont="1" applyBorder="1" applyAlignment="1" applyProtection="1">
      <protection locked="0"/>
    </xf>
    <xf numFmtId="0" fontId="4" fillId="0" borderId="12" xfId="0" applyFont="1" applyBorder="1" applyAlignment="1" applyProtection="1">
      <protection locked="0"/>
    </xf>
    <xf numFmtId="0" fontId="4" fillId="4" borderId="103" xfId="0" applyFont="1" applyFill="1" applyBorder="1" applyAlignment="1" applyProtection="1">
      <protection locked="0"/>
    </xf>
    <xf numFmtId="0" fontId="4" fillId="4" borderId="104" xfId="0" applyFont="1" applyFill="1" applyBorder="1" applyAlignment="1" applyProtection="1">
      <protection locked="0"/>
    </xf>
    <xf numFmtId="0" fontId="4" fillId="4" borderId="105" xfId="0" applyFont="1" applyFill="1" applyBorder="1" applyAlignment="1" applyProtection="1">
      <protection locked="0"/>
    </xf>
    <xf numFmtId="0" fontId="4" fillId="0" borderId="106" xfId="0" applyFont="1" applyBorder="1" applyAlignment="1" applyProtection="1">
      <protection locked="0"/>
    </xf>
    <xf numFmtId="0" fontId="4" fillId="0" borderId="71" xfId="0" applyFont="1" applyBorder="1" applyAlignment="1" applyProtection="1">
      <protection locked="0"/>
    </xf>
    <xf numFmtId="0" fontId="4" fillId="0" borderId="107" xfId="0" applyFont="1" applyBorder="1" applyAlignment="1" applyProtection="1">
      <protection locked="0"/>
    </xf>
    <xf numFmtId="0" fontId="47" fillId="8" borderId="58" xfId="0" applyFont="1" applyFill="1" applyBorder="1" applyAlignment="1" applyProtection="1">
      <alignment horizontal="center"/>
      <protection hidden="1"/>
    </xf>
    <xf numFmtId="0" fontId="47" fillId="8" borderId="69" xfId="0" applyFont="1" applyFill="1" applyBorder="1" applyAlignment="1" applyProtection="1">
      <alignment horizontal="center"/>
      <protection hidden="1"/>
    </xf>
    <xf numFmtId="0" fontId="47" fillId="8" borderId="68" xfId="0" applyFont="1" applyFill="1" applyBorder="1" applyAlignment="1" applyProtection="1">
      <alignment horizontal="center"/>
      <protection hidden="1"/>
    </xf>
    <xf numFmtId="3" fontId="11" fillId="8" borderId="83" xfId="1" applyNumberFormat="1" applyFont="1" applyFill="1" applyBorder="1" applyAlignment="1" applyProtection="1">
      <alignment horizontal="center"/>
      <protection hidden="1"/>
    </xf>
    <xf numFmtId="3" fontId="11" fillId="8" borderId="6" xfId="1" applyNumberFormat="1" applyFont="1" applyFill="1" applyBorder="1" applyAlignment="1" applyProtection="1">
      <alignment horizontal="center"/>
      <protection hidden="1"/>
    </xf>
    <xf numFmtId="3" fontId="11" fillId="8" borderId="95" xfId="1" applyNumberFormat="1" applyFont="1" applyFill="1" applyBorder="1" applyAlignment="1" applyProtection="1">
      <alignment horizontal="center"/>
      <protection hidden="1"/>
    </xf>
    <xf numFmtId="3" fontId="38" fillId="8" borderId="46" xfId="1" applyNumberFormat="1" applyFont="1" applyFill="1" applyBorder="1" applyAlignment="1" applyProtection="1">
      <alignment horizontal="center"/>
      <protection hidden="1"/>
    </xf>
    <xf numFmtId="3" fontId="38" fillId="8" borderId="5" xfId="1" applyNumberFormat="1" applyFont="1" applyFill="1" applyBorder="1" applyAlignment="1" applyProtection="1">
      <alignment horizontal="center"/>
      <protection hidden="1"/>
    </xf>
    <xf numFmtId="3" fontId="38" fillId="8" borderId="37" xfId="1" applyNumberFormat="1" applyFont="1" applyFill="1" applyBorder="1" applyAlignment="1" applyProtection="1">
      <alignment horizontal="center"/>
      <protection hidden="1"/>
    </xf>
    <xf numFmtId="14" fontId="12" fillId="8" borderId="58" xfId="1" applyNumberFormat="1" applyFont="1" applyFill="1" applyBorder="1" applyAlignment="1" applyProtection="1">
      <alignment horizontal="center"/>
      <protection hidden="1"/>
    </xf>
    <xf numFmtId="14" fontId="12" fillId="8" borderId="69" xfId="1" applyNumberFormat="1" applyFont="1" applyFill="1" applyBorder="1" applyAlignment="1" applyProtection="1">
      <alignment horizontal="center"/>
      <protection hidden="1"/>
    </xf>
    <xf numFmtId="14" fontId="12" fillId="8" borderId="68" xfId="1" applyNumberFormat="1" applyFont="1" applyFill="1" applyBorder="1" applyAlignment="1" applyProtection="1">
      <alignment horizontal="center"/>
      <protection hidden="1"/>
    </xf>
    <xf numFmtId="14" fontId="12" fillId="8" borderId="83" xfId="1" applyNumberFormat="1" applyFont="1" applyFill="1" applyBorder="1" applyAlignment="1" applyProtection="1">
      <alignment horizontal="center"/>
      <protection hidden="1"/>
    </xf>
    <xf numFmtId="14" fontId="12" fillId="8" borderId="6" xfId="1" applyNumberFormat="1" applyFont="1" applyFill="1" applyBorder="1" applyAlignment="1" applyProtection="1">
      <alignment horizontal="center"/>
      <protection hidden="1"/>
    </xf>
    <xf numFmtId="14" fontId="12" fillId="8" borderId="95" xfId="1" applyNumberFormat="1" applyFont="1" applyFill="1" applyBorder="1" applyAlignment="1" applyProtection="1">
      <alignment horizontal="center"/>
      <protection hidden="1"/>
    </xf>
    <xf numFmtId="14" fontId="12" fillId="8" borderId="45" xfId="1" applyNumberFormat="1" applyFont="1" applyFill="1" applyBorder="1" applyAlignment="1" applyProtection="1">
      <alignment horizontal="center"/>
      <protection hidden="1"/>
    </xf>
    <xf numFmtId="14" fontId="12" fillId="8" borderId="7" xfId="1" applyNumberFormat="1" applyFont="1" applyFill="1" applyBorder="1" applyAlignment="1" applyProtection="1">
      <alignment horizontal="center"/>
      <protection hidden="1"/>
    </xf>
    <xf numFmtId="14" fontId="12" fillId="8" borderId="47" xfId="1" applyNumberFormat="1" applyFont="1" applyFill="1" applyBorder="1" applyAlignment="1" applyProtection="1">
      <alignment horizontal="center"/>
      <protection hidden="1"/>
    </xf>
    <xf numFmtId="3" fontId="38" fillId="8" borderId="108" xfId="1" applyNumberFormat="1" applyFont="1" applyFill="1" applyBorder="1" applyAlignment="1" applyProtection="1">
      <alignment horizontal="center"/>
      <protection hidden="1"/>
    </xf>
    <xf numFmtId="3" fontId="38" fillId="8" borderId="51" xfId="1" applyNumberFormat="1" applyFont="1" applyFill="1" applyBorder="1" applyAlignment="1" applyProtection="1">
      <alignment horizontal="center"/>
      <protection hidden="1"/>
    </xf>
    <xf numFmtId="3" fontId="38" fillId="8" borderId="109" xfId="1" applyNumberFormat="1" applyFont="1" applyFill="1" applyBorder="1" applyAlignment="1" applyProtection="1">
      <alignment horizontal="center"/>
      <protection hidden="1"/>
    </xf>
    <xf numFmtId="0" fontId="40" fillId="8" borderId="46" xfId="0" applyFont="1" applyFill="1" applyBorder="1" applyAlignment="1" applyProtection="1">
      <alignment horizontal="center"/>
      <protection hidden="1"/>
    </xf>
    <xf numFmtId="0" fontId="40" fillId="8" borderId="41" xfId="0" applyFont="1" applyFill="1" applyBorder="1" applyAlignment="1" applyProtection="1">
      <alignment horizontal="center"/>
      <protection hidden="1"/>
    </xf>
    <xf numFmtId="0" fontId="40" fillId="8" borderId="42" xfId="0" applyFont="1" applyFill="1" applyBorder="1" applyAlignment="1" applyProtection="1">
      <alignment horizontal="center"/>
      <protection hidden="1"/>
    </xf>
    <xf numFmtId="0" fontId="2" fillId="0" borderId="0" xfId="0" applyFont="1" applyBorder="1" applyAlignment="1">
      <alignment horizontal="center"/>
    </xf>
    <xf numFmtId="0" fontId="39" fillId="0" borderId="40" xfId="0" applyFont="1" applyBorder="1" applyAlignment="1">
      <alignment horizontal="center"/>
    </xf>
    <xf numFmtId="0" fontId="2" fillId="0" borderId="41" xfId="0" applyFont="1" applyBorder="1" applyAlignment="1">
      <alignment horizontal="center"/>
    </xf>
    <xf numFmtId="0" fontId="2" fillId="0" borderId="42" xfId="0" applyFont="1" applyBorder="1" applyAlignment="1">
      <alignment horizontal="center"/>
    </xf>
    <xf numFmtId="0" fontId="10" fillId="2" borderId="116" xfId="0" applyFont="1" applyFill="1" applyBorder="1" applyAlignment="1">
      <alignment horizontal="left"/>
    </xf>
    <xf numFmtId="0" fontId="10" fillId="2" borderId="117" xfId="0" applyFont="1" applyFill="1" applyBorder="1" applyAlignment="1">
      <alignment horizontal="left"/>
    </xf>
    <xf numFmtId="0" fontId="10" fillId="2" borderId="114" xfId="0" applyFont="1" applyFill="1" applyBorder="1" applyAlignment="1">
      <alignment horizontal="left"/>
    </xf>
    <xf numFmtId="0" fontId="10" fillId="2" borderId="115" xfId="0" applyFont="1" applyFill="1" applyBorder="1" applyAlignment="1">
      <alignment horizontal="left"/>
    </xf>
    <xf numFmtId="0" fontId="10" fillId="2" borderId="43" xfId="0" applyFont="1" applyFill="1" applyBorder="1" applyAlignment="1">
      <alignment horizontal="left"/>
    </xf>
    <xf numFmtId="14" fontId="10" fillId="2" borderId="118" xfId="0" applyNumberFormat="1" applyFont="1" applyFill="1" applyBorder="1" applyAlignment="1">
      <alignment horizontal="left"/>
    </xf>
    <xf numFmtId="0" fontId="10" fillId="2" borderId="56" xfId="0" applyNumberFormat="1" applyFont="1" applyFill="1" applyBorder="1" applyAlignment="1">
      <alignment horizontal="left"/>
    </xf>
    <xf numFmtId="0" fontId="10" fillId="2" borderId="57" xfId="0" applyNumberFormat="1" applyFont="1" applyFill="1" applyBorder="1" applyAlignment="1">
      <alignment horizontal="left"/>
    </xf>
    <xf numFmtId="0" fontId="10" fillId="2" borderId="40" xfId="0" applyFont="1" applyFill="1" applyBorder="1" applyAlignment="1">
      <alignment horizontal="left"/>
    </xf>
    <xf numFmtId="0" fontId="10" fillId="2" borderId="41" xfId="0" applyFont="1" applyFill="1" applyBorder="1" applyAlignment="1">
      <alignment horizontal="left"/>
    </xf>
    <xf numFmtId="0" fontId="10" fillId="2" borderId="42" xfId="0" applyFont="1" applyFill="1" applyBorder="1" applyAlignment="1">
      <alignment horizontal="left"/>
    </xf>
    <xf numFmtId="0" fontId="10" fillId="2" borderId="118" xfId="0" applyNumberFormat="1" applyFont="1" applyFill="1" applyBorder="1" applyAlignment="1">
      <alignment horizontal="left"/>
    </xf>
    <xf numFmtId="0" fontId="2" fillId="0" borderId="0" xfId="0" quotePrefix="1" applyFont="1" applyBorder="1" applyAlignment="1">
      <alignment horizontal="left"/>
    </xf>
    <xf numFmtId="0" fontId="2" fillId="0" borderId="0" xfId="0" applyFont="1" applyFill="1" applyBorder="1" applyAlignment="1">
      <alignment horizontal="left"/>
    </xf>
    <xf numFmtId="0" fontId="10" fillId="2" borderId="118" xfId="0" applyFont="1" applyFill="1" applyBorder="1" applyAlignment="1">
      <alignment horizontal="left"/>
    </xf>
    <xf numFmtId="0" fontId="2" fillId="0" borderId="0" xfId="0" applyFont="1" applyBorder="1" applyAlignment="1">
      <alignment horizontal="left"/>
    </xf>
    <xf numFmtId="0" fontId="7" fillId="0" borderId="0" xfId="0" quotePrefix="1" applyFont="1" applyBorder="1" applyAlignment="1">
      <alignment horizontal="left"/>
    </xf>
  </cellXfs>
  <cellStyles count="11">
    <cellStyle name="Komma 2" xfId="6" xr:uid="{00000000-0005-0000-0000-000033000000}"/>
    <cellStyle name="Procent 2" xfId="8" xr:uid="{00000000-0005-0000-0000-000034000000}"/>
    <cellStyle name="Standaard" xfId="0" builtinId="0"/>
    <cellStyle name="Standaard 2" xfId="4" xr:uid="{9713C70C-B926-492C-A362-A46DBC166DE2}"/>
    <cellStyle name="Standaard 3" xfId="5" xr:uid="{00000000-0005-0000-0000-000035000000}"/>
    <cellStyle name="Standaard 4" xfId="10" xr:uid="{00000000-0005-0000-0000-000039000000}"/>
    <cellStyle name="Standaard_BLACKMAGIC_04009128" xfId="9" xr:uid="{B248E0F8-BBA7-4FB4-82E2-B20D4BF29726}"/>
    <cellStyle name="Standaard_Leadshedules 2000" xfId="1" xr:uid="{00000000-0005-0000-0000-000001000000}"/>
    <cellStyle name="Valuta" xfId="2" builtinId="4"/>
    <cellStyle name="Valuta 2" xfId="7" xr:uid="{00000000-0005-0000-0000-000036000000}"/>
    <cellStyle name="Valuta 3" xfId="3" xr:uid="{00000000-0005-0000-0000-000036000000}"/>
  </cellStyles>
  <dxfs count="0"/>
  <tableStyles count="0" defaultTableStyle="TableStyleMedium2" defaultPivotStyle="PivotStyleLight16"/>
  <colors>
    <mruColors>
      <color rgb="FF93722F"/>
      <color rgb="FFFF21D5"/>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868680</xdr:colOff>
      <xdr:row>12</xdr:row>
      <xdr:rowOff>106680</xdr:rowOff>
    </xdr:from>
    <xdr:to>
      <xdr:col>4</xdr:col>
      <xdr:colOff>68580</xdr:colOff>
      <xdr:row>25</xdr:row>
      <xdr:rowOff>60960</xdr:rowOff>
    </xdr:to>
    <xdr:sp macro="" textlink="">
      <xdr:nvSpPr>
        <xdr:cNvPr id="2" name="Rechthoek 1">
          <a:extLst>
            <a:ext uri="{FF2B5EF4-FFF2-40B4-BE49-F238E27FC236}">
              <a16:creationId xmlns:a16="http://schemas.microsoft.com/office/drawing/2014/main" id="{B89C1F5D-17B8-42CF-88CF-572B01A461B1}"/>
            </a:ext>
          </a:extLst>
        </xdr:cNvPr>
        <xdr:cNvSpPr/>
      </xdr:nvSpPr>
      <xdr:spPr>
        <a:xfrm>
          <a:off x="3040380" y="2567940"/>
          <a:ext cx="1181100" cy="450342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3</xdr:col>
      <xdr:colOff>167640</xdr:colOff>
      <xdr:row>25</xdr:row>
      <xdr:rowOff>91440</xdr:rowOff>
    </xdr:from>
    <xdr:to>
      <xdr:col>3</xdr:col>
      <xdr:colOff>769620</xdr:colOff>
      <xdr:row>27</xdr:row>
      <xdr:rowOff>38100</xdr:rowOff>
    </xdr:to>
    <xdr:sp macro="" textlink="">
      <xdr:nvSpPr>
        <xdr:cNvPr id="3" name="Tekstvak 2">
          <a:extLst>
            <a:ext uri="{FF2B5EF4-FFF2-40B4-BE49-F238E27FC236}">
              <a16:creationId xmlns:a16="http://schemas.microsoft.com/office/drawing/2014/main" id="{37C51C24-510F-46C3-A1E0-5A6714AAB76C}"/>
            </a:ext>
          </a:extLst>
        </xdr:cNvPr>
        <xdr:cNvSpPr txBox="1"/>
      </xdr:nvSpPr>
      <xdr:spPr>
        <a:xfrm>
          <a:off x="3268980" y="7101840"/>
          <a:ext cx="60198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BE" sz="1800">
              <a:solidFill>
                <a:srgbClr val="FF0000"/>
              </a:solidFill>
            </a:rPr>
            <a:t>1</a:t>
          </a:r>
        </a:p>
      </xdr:txBody>
    </xdr:sp>
    <xdr:clientData/>
  </xdr:twoCellAnchor>
  <xdr:twoCellAnchor>
    <xdr:from>
      <xdr:col>8</xdr:col>
      <xdr:colOff>510540</xdr:colOff>
      <xdr:row>25</xdr:row>
      <xdr:rowOff>15240</xdr:rowOff>
    </xdr:from>
    <xdr:to>
      <xdr:col>15</xdr:col>
      <xdr:colOff>220980</xdr:colOff>
      <xdr:row>56</xdr:row>
      <xdr:rowOff>99060</xdr:rowOff>
    </xdr:to>
    <xdr:sp macro="" textlink="">
      <xdr:nvSpPr>
        <xdr:cNvPr id="4" name="Tekstvak 3">
          <a:extLst>
            <a:ext uri="{FF2B5EF4-FFF2-40B4-BE49-F238E27FC236}">
              <a16:creationId xmlns:a16="http://schemas.microsoft.com/office/drawing/2014/main" id="{2CE610E9-7071-443B-A509-85AFB73F6422}"/>
            </a:ext>
          </a:extLst>
        </xdr:cNvPr>
        <xdr:cNvSpPr txBox="1"/>
      </xdr:nvSpPr>
      <xdr:spPr>
        <a:xfrm>
          <a:off x="8884920" y="7025640"/>
          <a:ext cx="4747260" cy="5737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400" b="1" i="0">
              <a:solidFill>
                <a:srgbClr val="FF0000"/>
              </a:solidFill>
            </a:rPr>
            <a:t>! De enige kolommen waarin iets kan worden ingevuld zijn "datum ingave op lijst", "datum afhandeling" en "toelichting". Gelieve de andere kolommen niet aan te raken, zodat de formules niet gebroken worden !</a:t>
          </a:r>
        </a:p>
        <a:p>
          <a:endParaRPr lang="nl-BE" sz="1400" b="1" i="0">
            <a:solidFill>
              <a:srgbClr val="FF0000"/>
            </a:solidFill>
          </a:endParaRPr>
        </a:p>
        <a:p>
          <a:r>
            <a:rPr lang="nl-BE" sz="1400" b="1" i="0">
              <a:solidFill>
                <a:srgbClr val="FF0000"/>
              </a:solidFill>
            </a:rPr>
            <a:t>1.</a:t>
          </a:r>
          <a:r>
            <a:rPr lang="nl-BE" sz="1100">
              <a:solidFill>
                <a:srgbClr val="FF0000"/>
              </a:solidFill>
            </a:rPr>
            <a:t> </a:t>
          </a:r>
          <a:r>
            <a:rPr lang="nl-BE" sz="1100">
              <a:solidFill>
                <a:sysClr val="windowText" lastClr="000000"/>
              </a:solidFill>
            </a:rPr>
            <a:t>De</a:t>
          </a:r>
          <a:r>
            <a:rPr lang="nl-BE" sz="1100" baseline="0">
              <a:solidFill>
                <a:sysClr val="windowText" lastClr="000000"/>
              </a:solidFill>
            </a:rPr>
            <a:t> bedragen en datum zijn automatisch vanuit het tabblad CURATOR naar de kolom "balans" getransporteerd. Ter controle is er in het lichtgrijs onderaan een totaal gemaakt. </a:t>
          </a:r>
        </a:p>
        <a:p>
          <a:endParaRPr lang="nl-BE" sz="1100" baseline="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nl-BE" sz="1400" baseline="0">
              <a:solidFill>
                <a:srgbClr val="FFFF00"/>
              </a:solidFill>
            </a:rPr>
            <a:t>2. </a:t>
          </a:r>
          <a:r>
            <a:rPr lang="nl-BE" sz="1100">
              <a:solidFill>
                <a:schemeClr val="dk1"/>
              </a:solidFill>
              <a:effectLst/>
              <a:latin typeface="+mn-lt"/>
              <a:ea typeface="+mn-ea"/>
              <a:cs typeface="+mn-cs"/>
            </a:rPr>
            <a:t>De</a:t>
          </a:r>
          <a:r>
            <a:rPr lang="nl-BE" sz="1100" baseline="0">
              <a:solidFill>
                <a:schemeClr val="dk1"/>
              </a:solidFill>
              <a:effectLst/>
              <a:latin typeface="+mn-lt"/>
              <a:ea typeface="+mn-ea"/>
              <a:cs typeface="+mn-cs"/>
            </a:rPr>
            <a:t> bedragen en datum zijn automatisch vanuit het tabblad CURATOR naar de kolom "saldibalans" getransporteerd. Ter controle is er in het lichtgrijs onderaan een totaal gemaakt. </a:t>
          </a:r>
        </a:p>
        <a:p>
          <a:pPr marL="0" marR="0" lvl="0" indent="0" defTabSz="914400" eaLnBrk="1" fontAlgn="auto" latinLnBrk="0" hangingPunct="1">
            <a:lnSpc>
              <a:spcPct val="100000"/>
            </a:lnSpc>
            <a:spcBef>
              <a:spcPts val="0"/>
            </a:spcBef>
            <a:spcAft>
              <a:spcPts val="0"/>
            </a:spcAft>
            <a:buClrTx/>
            <a:buSzTx/>
            <a:buFontTx/>
            <a:buNone/>
            <a:tabLst/>
            <a:defRPr/>
          </a:pPr>
          <a:endParaRPr lang="nl-B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BE" sz="1400" b="1" baseline="0">
              <a:solidFill>
                <a:srgbClr val="7030A0"/>
              </a:solidFill>
              <a:effectLst/>
              <a:latin typeface="+mn-lt"/>
              <a:ea typeface="+mn-ea"/>
              <a:cs typeface="+mn-cs"/>
            </a:rPr>
            <a:t>3.  </a:t>
          </a:r>
          <a:r>
            <a:rPr lang="nl-BE" sz="1100">
              <a:solidFill>
                <a:schemeClr val="dk1"/>
              </a:solidFill>
              <a:effectLst/>
              <a:latin typeface="+mn-lt"/>
              <a:ea typeface="+mn-ea"/>
              <a:cs typeface="+mn-cs"/>
            </a:rPr>
            <a:t>De</a:t>
          </a:r>
          <a:r>
            <a:rPr lang="nl-BE" sz="1100" baseline="0">
              <a:solidFill>
                <a:schemeClr val="dk1"/>
              </a:solidFill>
              <a:effectLst/>
              <a:latin typeface="+mn-lt"/>
              <a:ea typeface="+mn-ea"/>
              <a:cs typeface="+mn-cs"/>
            </a:rPr>
            <a:t> bedragen zijn automatisch vanuit het tabblad CURATOR naar de kolom "aangifteformulier" getransporteerd. Ter controle is er in het lichtgrijs onderaan een totaal gemaakt.  </a:t>
          </a:r>
        </a:p>
        <a:p>
          <a:pPr marL="0" marR="0" lvl="0" indent="0" defTabSz="914400" eaLnBrk="1" fontAlgn="auto" latinLnBrk="0" hangingPunct="1">
            <a:lnSpc>
              <a:spcPct val="100000"/>
            </a:lnSpc>
            <a:spcBef>
              <a:spcPts val="0"/>
            </a:spcBef>
            <a:spcAft>
              <a:spcPts val="0"/>
            </a:spcAft>
            <a:buClrTx/>
            <a:buSzTx/>
            <a:buFontTx/>
            <a:buNone/>
            <a:tabLst/>
            <a:defRPr/>
          </a:pPr>
          <a:endParaRPr lang="nl-B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BE" sz="1400" b="1" baseline="0">
              <a:solidFill>
                <a:srgbClr val="FF21D5"/>
              </a:solidFill>
              <a:effectLst/>
              <a:latin typeface="+mn-lt"/>
              <a:ea typeface="+mn-ea"/>
              <a:cs typeface="+mn-cs"/>
            </a:rPr>
            <a:t>4. </a:t>
          </a:r>
          <a:r>
            <a:rPr lang="nl-BE" sz="1100" b="0" baseline="0">
              <a:solidFill>
                <a:sysClr val="windowText" lastClr="000000"/>
              </a:solidFill>
              <a:effectLst/>
              <a:latin typeface="+mn-lt"/>
              <a:ea typeface="+mn-ea"/>
              <a:cs typeface="+mn-cs"/>
            </a:rPr>
            <a:t>De bedragen zijn automatisch vanuit CURATOR "inventaris" getransporteerd. Ter controle is er in het lichtgrijs onderaan een totaal gemaakt.</a:t>
          </a:r>
        </a:p>
        <a:p>
          <a:pPr marL="0" marR="0" lvl="0" indent="0" defTabSz="914400" eaLnBrk="1" fontAlgn="auto" latinLnBrk="0" hangingPunct="1">
            <a:lnSpc>
              <a:spcPct val="100000"/>
            </a:lnSpc>
            <a:spcBef>
              <a:spcPts val="0"/>
            </a:spcBef>
            <a:spcAft>
              <a:spcPts val="0"/>
            </a:spcAft>
            <a:buClrTx/>
            <a:buSzTx/>
            <a:buFontTx/>
            <a:buNone/>
            <a:tabLst/>
            <a:defRPr/>
          </a:pPr>
          <a:r>
            <a:rPr lang="nl-BE" sz="1100" b="1" u="sng" baseline="0">
              <a:solidFill>
                <a:srgbClr val="FF0000"/>
              </a:solidFill>
              <a:effectLst/>
              <a:latin typeface="+mn-lt"/>
              <a:ea typeface="+mn-ea"/>
              <a:cs typeface="+mn-cs"/>
            </a:rPr>
            <a:t>! BELANGRIJK</a:t>
          </a:r>
          <a:r>
            <a:rPr lang="nl-BE" sz="1100" b="0" baseline="0">
              <a:solidFill>
                <a:sysClr val="windowText" lastClr="000000"/>
              </a:solidFill>
              <a:effectLst/>
              <a:latin typeface="+mn-lt"/>
              <a:ea typeface="+mn-ea"/>
              <a:cs typeface="+mn-cs"/>
            </a:rPr>
            <a:t>: Indien er in tabblad CURATOR op lijn H35 "gebeurlijk: inventaris globaal" een bedrag is ingevuld, zal dit bedrag worden opgenomen in RECHTBANK. Indien deze cel leeg is, zal de berekening</a:t>
          </a:r>
        </a:p>
        <a:p>
          <a:pPr marL="0" marR="0" lvl="0" indent="0" defTabSz="914400" eaLnBrk="1" fontAlgn="auto" latinLnBrk="0" hangingPunct="1">
            <a:lnSpc>
              <a:spcPct val="100000"/>
            </a:lnSpc>
            <a:spcBef>
              <a:spcPts val="0"/>
            </a:spcBef>
            <a:spcAft>
              <a:spcPts val="0"/>
            </a:spcAft>
            <a:buClrTx/>
            <a:buSzTx/>
            <a:buFontTx/>
            <a:buNone/>
            <a:tabLst/>
            <a:defRPr/>
          </a:pPr>
          <a:r>
            <a:rPr lang="nl-BE" sz="1100" b="0" baseline="0">
              <a:solidFill>
                <a:sysClr val="windowText" lastClr="000000"/>
              </a:solidFill>
              <a:effectLst/>
              <a:latin typeface="+mn-lt"/>
              <a:ea typeface="+mn-ea"/>
              <a:cs typeface="+mn-cs"/>
            </a:rPr>
            <a:t> </a:t>
          </a:r>
          <a:r>
            <a:rPr lang="nl-BE" sz="1100" b="1" baseline="0">
              <a:solidFill>
                <a:sysClr val="windowText" lastClr="000000"/>
              </a:solidFill>
              <a:effectLst/>
              <a:latin typeface="+mn-lt"/>
              <a:ea typeface="+mn-ea"/>
              <a:cs typeface="+mn-cs"/>
            </a:rPr>
            <a:t>"(Materiële vaste activa + voorraden &amp; bestellingen) - terreinen&amp;gebouwen"   </a:t>
          </a:r>
          <a:r>
            <a:rPr lang="nl-BE" sz="1100" b="0" baseline="0">
              <a:solidFill>
                <a:sysClr val="windowText" lastClr="000000"/>
              </a:solidFill>
              <a:effectLst/>
              <a:latin typeface="+mn-lt"/>
              <a:ea typeface="+mn-ea"/>
              <a:cs typeface="+mn-cs"/>
            </a:rPr>
            <a:t>gemaakt worden.</a:t>
          </a:r>
          <a:endParaRPr lang="nl-BE" sz="1400" b="1" baseline="0">
            <a:solidFill>
              <a:srgbClr val="FF21D5"/>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BE" sz="1400">
            <a:effectLst/>
          </a:endParaRPr>
        </a:p>
        <a:p>
          <a:r>
            <a:rPr lang="nl-BE" sz="1400" b="1">
              <a:solidFill>
                <a:schemeClr val="accent6">
                  <a:lumMod val="75000"/>
                </a:schemeClr>
              </a:solidFill>
            </a:rPr>
            <a:t>5. </a:t>
          </a:r>
          <a:r>
            <a:rPr lang="nl-BE" sz="1100" b="0">
              <a:solidFill>
                <a:sysClr val="windowText" lastClr="000000"/>
              </a:solidFill>
            </a:rPr>
            <a:t>In deze kolom wordt </a:t>
          </a:r>
          <a:r>
            <a:rPr lang="nl-BE" sz="1100" b="1">
              <a:solidFill>
                <a:sysClr val="windowText" lastClr="000000"/>
              </a:solidFill>
            </a:rPr>
            <a:t>het </a:t>
          </a:r>
          <a:r>
            <a:rPr lang="nl-BE" sz="1100" b="1" u="sng">
              <a:solidFill>
                <a:sysClr val="windowText" lastClr="000000"/>
              </a:solidFill>
            </a:rPr>
            <a:t>laatst</a:t>
          </a:r>
          <a:r>
            <a:rPr lang="nl-BE" sz="1100" b="1">
              <a:solidFill>
                <a:sysClr val="windowText" lastClr="000000"/>
              </a:solidFill>
            </a:rPr>
            <a:t> gerealiseerde bedrag vanuit</a:t>
          </a:r>
          <a:r>
            <a:rPr lang="nl-BE" sz="1100" b="1" baseline="0">
              <a:solidFill>
                <a:sysClr val="windowText" lastClr="000000"/>
              </a:solidFill>
            </a:rPr>
            <a:t> de drie kolommen</a:t>
          </a:r>
          <a:r>
            <a:rPr lang="nl-BE" sz="1100" b="0" baseline="0">
              <a:solidFill>
                <a:sysClr val="windowText" lastClr="000000"/>
              </a:solidFill>
            </a:rPr>
            <a:t> "gerealiseerd bedrag" in tabblad CURATOR automatisch getransporteerd. Ter controle is er in het lichtgrijs onderaan een totaal gemaakt.</a:t>
          </a:r>
        </a:p>
        <a:p>
          <a:endParaRPr lang="nl-BE" sz="1100" b="0" baseline="0">
            <a:solidFill>
              <a:sysClr val="windowText" lastClr="000000"/>
            </a:solidFill>
          </a:endParaRPr>
        </a:p>
      </xdr:txBody>
    </xdr:sp>
    <xdr:clientData/>
  </xdr:twoCellAnchor>
  <xdr:twoCellAnchor>
    <xdr:from>
      <xdr:col>4</xdr:col>
      <xdr:colOff>83820</xdr:colOff>
      <xdr:row>12</xdr:row>
      <xdr:rowOff>121920</xdr:rowOff>
    </xdr:from>
    <xdr:to>
      <xdr:col>5</xdr:col>
      <xdr:colOff>0</xdr:colOff>
      <xdr:row>25</xdr:row>
      <xdr:rowOff>68580</xdr:rowOff>
    </xdr:to>
    <xdr:sp macro="" textlink="">
      <xdr:nvSpPr>
        <xdr:cNvPr id="5" name="Rechthoek 4">
          <a:extLst>
            <a:ext uri="{FF2B5EF4-FFF2-40B4-BE49-F238E27FC236}">
              <a16:creationId xmlns:a16="http://schemas.microsoft.com/office/drawing/2014/main" id="{CAA82A1C-A25B-4F81-95A3-DA4F751ABF76}"/>
            </a:ext>
          </a:extLst>
        </xdr:cNvPr>
        <xdr:cNvSpPr/>
      </xdr:nvSpPr>
      <xdr:spPr>
        <a:xfrm>
          <a:off x="4236720" y="2583180"/>
          <a:ext cx="937260" cy="4495800"/>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4</xdr:col>
      <xdr:colOff>175260</xdr:colOff>
      <xdr:row>25</xdr:row>
      <xdr:rowOff>83820</xdr:rowOff>
    </xdr:from>
    <xdr:to>
      <xdr:col>4</xdr:col>
      <xdr:colOff>861060</xdr:colOff>
      <xdr:row>27</xdr:row>
      <xdr:rowOff>68580</xdr:rowOff>
    </xdr:to>
    <xdr:sp macro="" textlink="">
      <xdr:nvSpPr>
        <xdr:cNvPr id="6" name="Tekstvak 5">
          <a:extLst>
            <a:ext uri="{FF2B5EF4-FFF2-40B4-BE49-F238E27FC236}">
              <a16:creationId xmlns:a16="http://schemas.microsoft.com/office/drawing/2014/main" id="{33FAD3DB-0CEC-4E14-9763-FE82AAE9F467}"/>
            </a:ext>
          </a:extLst>
        </xdr:cNvPr>
        <xdr:cNvSpPr txBox="1"/>
      </xdr:nvSpPr>
      <xdr:spPr>
        <a:xfrm>
          <a:off x="4328160" y="7094220"/>
          <a:ext cx="68580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BE" sz="1800" b="1">
              <a:solidFill>
                <a:srgbClr val="FFFF00"/>
              </a:solidFill>
            </a:rPr>
            <a:t>2</a:t>
          </a:r>
        </a:p>
      </xdr:txBody>
    </xdr:sp>
    <xdr:clientData/>
  </xdr:twoCellAnchor>
  <xdr:twoCellAnchor>
    <xdr:from>
      <xdr:col>5</xdr:col>
      <xdr:colOff>45720</xdr:colOff>
      <xdr:row>12</xdr:row>
      <xdr:rowOff>114300</xdr:rowOff>
    </xdr:from>
    <xdr:to>
      <xdr:col>6</xdr:col>
      <xdr:colOff>30480</xdr:colOff>
      <xdr:row>25</xdr:row>
      <xdr:rowOff>68580</xdr:rowOff>
    </xdr:to>
    <xdr:sp macro="" textlink="">
      <xdr:nvSpPr>
        <xdr:cNvPr id="7" name="Rechthoek 6">
          <a:extLst>
            <a:ext uri="{FF2B5EF4-FFF2-40B4-BE49-F238E27FC236}">
              <a16:creationId xmlns:a16="http://schemas.microsoft.com/office/drawing/2014/main" id="{20F6C79D-450C-42B9-A6A4-C2FBEEF3D75D}"/>
            </a:ext>
          </a:extLst>
        </xdr:cNvPr>
        <xdr:cNvSpPr/>
      </xdr:nvSpPr>
      <xdr:spPr>
        <a:xfrm>
          <a:off x="5219700" y="2575560"/>
          <a:ext cx="1127760" cy="4503420"/>
        </a:xfrm>
        <a:prstGeom prst="rect">
          <a:avLst/>
        </a:prstGeom>
        <a:noFill/>
        <a:ln w="317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5</xdr:col>
      <xdr:colOff>205740</xdr:colOff>
      <xdr:row>25</xdr:row>
      <xdr:rowOff>76200</xdr:rowOff>
    </xdr:from>
    <xdr:to>
      <xdr:col>5</xdr:col>
      <xdr:colOff>891540</xdr:colOff>
      <xdr:row>27</xdr:row>
      <xdr:rowOff>91440</xdr:rowOff>
    </xdr:to>
    <xdr:sp macro="" textlink="">
      <xdr:nvSpPr>
        <xdr:cNvPr id="8" name="Tekstvak 7">
          <a:extLst>
            <a:ext uri="{FF2B5EF4-FFF2-40B4-BE49-F238E27FC236}">
              <a16:creationId xmlns:a16="http://schemas.microsoft.com/office/drawing/2014/main" id="{9585A9BF-0131-48E4-A3F6-9A03F1221FB6}"/>
            </a:ext>
          </a:extLst>
        </xdr:cNvPr>
        <xdr:cNvSpPr txBox="1"/>
      </xdr:nvSpPr>
      <xdr:spPr>
        <a:xfrm>
          <a:off x="5379720" y="7086600"/>
          <a:ext cx="6858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BE" sz="1800" b="1">
              <a:solidFill>
                <a:srgbClr val="7030A0"/>
              </a:solidFill>
            </a:rPr>
            <a:t>3</a:t>
          </a:r>
        </a:p>
      </xdr:txBody>
    </xdr:sp>
    <xdr:clientData/>
  </xdr:twoCellAnchor>
  <xdr:twoCellAnchor>
    <xdr:from>
      <xdr:col>6</xdr:col>
      <xdr:colOff>30480</xdr:colOff>
      <xdr:row>12</xdr:row>
      <xdr:rowOff>106680</xdr:rowOff>
    </xdr:from>
    <xdr:to>
      <xdr:col>7</xdr:col>
      <xdr:colOff>15240</xdr:colOff>
      <xdr:row>25</xdr:row>
      <xdr:rowOff>68580</xdr:rowOff>
    </xdr:to>
    <xdr:sp macro="" textlink="">
      <xdr:nvSpPr>
        <xdr:cNvPr id="9" name="Rechthoek 8">
          <a:extLst>
            <a:ext uri="{FF2B5EF4-FFF2-40B4-BE49-F238E27FC236}">
              <a16:creationId xmlns:a16="http://schemas.microsoft.com/office/drawing/2014/main" id="{E504065C-2086-4F6D-B219-11089BB0F973}"/>
            </a:ext>
          </a:extLst>
        </xdr:cNvPr>
        <xdr:cNvSpPr/>
      </xdr:nvSpPr>
      <xdr:spPr>
        <a:xfrm>
          <a:off x="6347460" y="2567940"/>
          <a:ext cx="1005840" cy="4511040"/>
        </a:xfrm>
        <a:prstGeom prst="rect">
          <a:avLst/>
        </a:prstGeom>
        <a:noFill/>
        <a:ln w="31750">
          <a:solidFill>
            <a:srgbClr val="FF21D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6</xdr:col>
      <xdr:colOff>121920</xdr:colOff>
      <xdr:row>25</xdr:row>
      <xdr:rowOff>83820</xdr:rowOff>
    </xdr:from>
    <xdr:to>
      <xdr:col>6</xdr:col>
      <xdr:colOff>784860</xdr:colOff>
      <xdr:row>27</xdr:row>
      <xdr:rowOff>114300</xdr:rowOff>
    </xdr:to>
    <xdr:sp macro="" textlink="">
      <xdr:nvSpPr>
        <xdr:cNvPr id="10" name="Tekstvak 9">
          <a:extLst>
            <a:ext uri="{FF2B5EF4-FFF2-40B4-BE49-F238E27FC236}">
              <a16:creationId xmlns:a16="http://schemas.microsoft.com/office/drawing/2014/main" id="{DCEC99EE-4805-406C-AC34-1D3034383487}"/>
            </a:ext>
          </a:extLst>
        </xdr:cNvPr>
        <xdr:cNvSpPr txBox="1"/>
      </xdr:nvSpPr>
      <xdr:spPr>
        <a:xfrm>
          <a:off x="6438900" y="7094220"/>
          <a:ext cx="662940"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BE" sz="1800" b="1">
              <a:solidFill>
                <a:srgbClr val="FF21D5"/>
              </a:solidFill>
            </a:rPr>
            <a:t>4</a:t>
          </a:r>
        </a:p>
      </xdr:txBody>
    </xdr:sp>
    <xdr:clientData/>
  </xdr:twoCellAnchor>
  <xdr:twoCellAnchor>
    <xdr:from>
      <xdr:col>7</xdr:col>
      <xdr:colOff>60960</xdr:colOff>
      <xdr:row>12</xdr:row>
      <xdr:rowOff>106680</xdr:rowOff>
    </xdr:from>
    <xdr:to>
      <xdr:col>7</xdr:col>
      <xdr:colOff>990600</xdr:colOff>
      <xdr:row>25</xdr:row>
      <xdr:rowOff>83820</xdr:rowOff>
    </xdr:to>
    <xdr:sp macro="" textlink="">
      <xdr:nvSpPr>
        <xdr:cNvPr id="11" name="Rechthoek 10">
          <a:extLst>
            <a:ext uri="{FF2B5EF4-FFF2-40B4-BE49-F238E27FC236}">
              <a16:creationId xmlns:a16="http://schemas.microsoft.com/office/drawing/2014/main" id="{34DA9F3D-89DB-4F23-80A2-F4855A13C8D0}"/>
            </a:ext>
          </a:extLst>
        </xdr:cNvPr>
        <xdr:cNvSpPr/>
      </xdr:nvSpPr>
      <xdr:spPr>
        <a:xfrm>
          <a:off x="7399020" y="2567940"/>
          <a:ext cx="929640" cy="4526280"/>
        </a:xfrm>
        <a:prstGeom prst="rect">
          <a:avLst/>
        </a:prstGeom>
        <a:noFill/>
        <a:ln w="317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7</xdr:col>
      <xdr:colOff>198120</xdr:colOff>
      <xdr:row>25</xdr:row>
      <xdr:rowOff>83820</xdr:rowOff>
    </xdr:from>
    <xdr:to>
      <xdr:col>7</xdr:col>
      <xdr:colOff>784860</xdr:colOff>
      <xdr:row>27</xdr:row>
      <xdr:rowOff>83820</xdr:rowOff>
    </xdr:to>
    <xdr:sp macro="" textlink="">
      <xdr:nvSpPr>
        <xdr:cNvPr id="12" name="Tekstvak 11">
          <a:extLst>
            <a:ext uri="{FF2B5EF4-FFF2-40B4-BE49-F238E27FC236}">
              <a16:creationId xmlns:a16="http://schemas.microsoft.com/office/drawing/2014/main" id="{97EE23B5-A631-4DFC-878F-9BC6E33FA79C}"/>
            </a:ext>
          </a:extLst>
        </xdr:cNvPr>
        <xdr:cNvSpPr txBox="1"/>
      </xdr:nvSpPr>
      <xdr:spPr>
        <a:xfrm>
          <a:off x="7536180" y="7094220"/>
          <a:ext cx="586740" cy="365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BE" sz="1800" b="1">
              <a:solidFill>
                <a:schemeClr val="accent6">
                  <a:lumMod val="75000"/>
                </a:schemeClr>
              </a:solidFill>
            </a:rPr>
            <a:t>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594360</xdr:colOff>
      <xdr:row>8</xdr:row>
      <xdr:rowOff>114300</xdr:rowOff>
    </xdr:from>
    <xdr:to>
      <xdr:col>15</xdr:col>
      <xdr:colOff>411480</xdr:colOff>
      <xdr:row>11</xdr:row>
      <xdr:rowOff>45720</xdr:rowOff>
    </xdr:to>
    <xdr:sp macro="" textlink="">
      <xdr:nvSpPr>
        <xdr:cNvPr id="2" name="Tekstvak 1">
          <a:extLst>
            <a:ext uri="{FF2B5EF4-FFF2-40B4-BE49-F238E27FC236}">
              <a16:creationId xmlns:a16="http://schemas.microsoft.com/office/drawing/2014/main" id="{C7DFD0F5-D46C-4F6E-9947-42F2325C91A6}"/>
            </a:ext>
          </a:extLst>
        </xdr:cNvPr>
        <xdr:cNvSpPr txBox="1"/>
      </xdr:nvSpPr>
      <xdr:spPr>
        <a:xfrm>
          <a:off x="5425440" y="1684020"/>
          <a:ext cx="4693920" cy="525780"/>
        </a:xfrm>
        <a:prstGeom prst="rect">
          <a:avLst/>
        </a:prstGeom>
        <a:solidFill>
          <a:schemeClr val="lt1"/>
        </a:solidFill>
        <a:ln w="31750" cmpd="sng">
          <a:solidFill>
            <a:srgbClr val="FF21D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BE" sz="1100">
              <a:solidFill>
                <a:schemeClr val="dk1"/>
              </a:solidFill>
              <a:effectLst/>
              <a:latin typeface="+mn-lt"/>
              <a:ea typeface="+mn-ea"/>
              <a:cs typeface="+mn-cs"/>
            </a:rPr>
            <a:t>Hier kunt</a:t>
          </a:r>
          <a:r>
            <a:rPr lang="nl-BE" sz="1100" baseline="0">
              <a:solidFill>
                <a:schemeClr val="dk1"/>
              </a:solidFill>
              <a:effectLst/>
              <a:latin typeface="+mn-lt"/>
              <a:ea typeface="+mn-ea"/>
              <a:cs typeface="+mn-cs"/>
            </a:rPr>
            <a:t> u de inventaris </a:t>
          </a:r>
          <a:r>
            <a:rPr lang="nl-BE" sz="1100" b="1" baseline="0">
              <a:solidFill>
                <a:schemeClr val="dk1"/>
              </a:solidFill>
              <a:effectLst/>
              <a:latin typeface="+mn-lt"/>
              <a:ea typeface="+mn-ea"/>
              <a:cs typeface="+mn-cs"/>
            </a:rPr>
            <a:t>met waarden </a:t>
          </a:r>
          <a:r>
            <a:rPr lang="nl-BE" sz="1100" baseline="0">
              <a:solidFill>
                <a:schemeClr val="dk1"/>
              </a:solidFill>
              <a:effectLst/>
              <a:latin typeface="+mn-lt"/>
              <a:ea typeface="+mn-ea"/>
              <a:cs typeface="+mn-cs"/>
            </a:rPr>
            <a:t>inplakken, verkregen van de faillissementsmakelaar.</a:t>
          </a:r>
          <a:endParaRPr lang="nl-BE">
            <a:effectLst/>
          </a:endParaRPr>
        </a:p>
        <a:p>
          <a:endParaRPr lang="nl-BE" sz="11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9</xdr:col>
      <xdr:colOff>297180</xdr:colOff>
      <xdr:row>1</xdr:row>
      <xdr:rowOff>91440</xdr:rowOff>
    </xdr:from>
    <xdr:ext cx="3299460" cy="4397999"/>
    <xdr:sp macro="" textlink="">
      <xdr:nvSpPr>
        <xdr:cNvPr id="6" name="Tekstvak 5">
          <a:extLst>
            <a:ext uri="{FF2B5EF4-FFF2-40B4-BE49-F238E27FC236}">
              <a16:creationId xmlns:a16="http://schemas.microsoft.com/office/drawing/2014/main" id="{3D888D72-1BF3-4959-A473-D821037BC79F}"/>
            </a:ext>
          </a:extLst>
        </xdr:cNvPr>
        <xdr:cNvSpPr txBox="1"/>
      </xdr:nvSpPr>
      <xdr:spPr>
        <a:xfrm>
          <a:off x="11414760" y="365760"/>
          <a:ext cx="3299460" cy="4397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100" b="1"/>
            <a:t>Tabel</a:t>
          </a:r>
          <a:r>
            <a:rPr lang="nl-BE" sz="1100" b="1" baseline="0"/>
            <a:t> 1</a:t>
          </a:r>
          <a:r>
            <a:rPr lang="nl-BE" sz="1100" baseline="0"/>
            <a:t> geeft de wettelijke voorziene erelonen inclusief kosten weer, en het ereloon na toepassing van de wettelijk toegestane correctiecoëfficiënt. </a:t>
          </a:r>
        </a:p>
        <a:p>
          <a:r>
            <a:rPr lang="nl-BE" sz="1100" b="1" baseline="0">
              <a:solidFill>
                <a:sysClr val="windowText" lastClr="000000"/>
              </a:solidFill>
            </a:rPr>
            <a:t>De correctiecoëfficiënt kan gaan van </a:t>
          </a:r>
          <a:r>
            <a:rPr lang="nl-BE" sz="1100" b="1" u="sng" baseline="0">
              <a:solidFill>
                <a:sysClr val="windowText" lastClr="000000"/>
              </a:solidFill>
            </a:rPr>
            <a:t>0,6 tot 1,4</a:t>
          </a:r>
          <a:r>
            <a:rPr lang="nl-BE" sz="1100" b="1" baseline="0">
              <a:solidFill>
                <a:sysClr val="windowText" lastClr="000000"/>
              </a:solidFill>
            </a:rPr>
            <a:t>. </a:t>
          </a:r>
        </a:p>
        <a:p>
          <a:r>
            <a:rPr lang="nl-BE" sz="1100" b="1" baseline="0">
              <a:solidFill>
                <a:sysClr val="windowText" lastClr="000000"/>
              </a:solidFill>
            </a:rPr>
            <a:t>U vult deze in in het </a:t>
          </a:r>
          <a:r>
            <a:rPr lang="nl-BE" sz="1100" b="1" u="sng" baseline="0">
              <a:solidFill>
                <a:sysClr val="windowText" lastClr="000000"/>
              </a:solidFill>
            </a:rPr>
            <a:t>roze </a:t>
          </a:r>
          <a:r>
            <a:rPr lang="nl-BE" sz="1100" b="1" u="none" baseline="0">
              <a:solidFill>
                <a:sysClr val="windowText" lastClr="000000"/>
              </a:solidFill>
            </a:rPr>
            <a:t>vakje. Het ereloon na de correctie wordt automatisch berekend.</a:t>
          </a:r>
        </a:p>
        <a:p>
          <a:endParaRPr lang="nl-BE" sz="1100" baseline="0"/>
        </a:p>
        <a:p>
          <a:r>
            <a:rPr lang="nl-BE" sz="1100" b="1" baseline="0"/>
            <a:t>Tabel 2</a:t>
          </a:r>
          <a:r>
            <a:rPr lang="nl-BE" sz="1100" baseline="0"/>
            <a:t> geeft de afzonderlijke berekening van de wettelijk voorziene minimale kosten weer, met de mogelijkheid om volgens het oude systeem al uw brieven in te brengen en te berekenen conform de laatst gekende tarieven.</a:t>
          </a:r>
        </a:p>
        <a:p>
          <a:br>
            <a:rPr lang="nl-BE" sz="1100" baseline="0"/>
          </a:br>
          <a:r>
            <a:rPr lang="nl-BE" sz="1100" baseline="0"/>
            <a:t>Indien er aldus een aanzienlijk verschil is tussen de berekende wettelijk voorziene kost &amp; de berekende bedragen van de kosten volgens het oude systeem, kan u aan de rechtbank in uw verzoekschrift begroting erelonen en onkosten het excedent vragen te begroten en toe te kennen.</a:t>
          </a:r>
        </a:p>
        <a:p>
          <a:endParaRPr lang="nl-BE" sz="1100" baseline="0"/>
        </a:p>
        <a:p>
          <a:r>
            <a:rPr lang="nl-BE" sz="1100" baseline="0"/>
            <a:t>De berekende bedragen van de kosten in het oude</a:t>
          </a:r>
        </a:p>
        <a:p>
          <a:r>
            <a:rPr lang="nl-BE" sz="1100" baseline="0"/>
            <a:t>KB zijn wel geïndexeerd (net zoals het nieuwe KB)</a:t>
          </a:r>
        </a:p>
        <a:p>
          <a:endParaRPr lang="nl-BE" sz="1100" baseline="0"/>
        </a:p>
        <a:p>
          <a:r>
            <a:rPr lang="nl-BE" sz="1100" b="1" baseline="0"/>
            <a:t>Dit is een toepassing van art.7 §3 van het KB 26/04/2018.</a:t>
          </a:r>
          <a:endParaRPr lang="nl-BE" sz="1100" b="1"/>
        </a:p>
      </xdr:txBody>
    </xdr:sp>
    <xdr:clientData/>
  </xdr:oneCellAnchor>
  <xdr:twoCellAnchor>
    <xdr:from>
      <xdr:col>6</xdr:col>
      <xdr:colOff>53340</xdr:colOff>
      <xdr:row>3</xdr:row>
      <xdr:rowOff>152400</xdr:rowOff>
    </xdr:from>
    <xdr:to>
      <xdr:col>6</xdr:col>
      <xdr:colOff>518160</xdr:colOff>
      <xdr:row>5</xdr:row>
      <xdr:rowOff>76200</xdr:rowOff>
    </xdr:to>
    <xdr:cxnSp macro="">
      <xdr:nvCxnSpPr>
        <xdr:cNvPr id="3" name="Rechte verbindingslijn met pijl 2">
          <a:extLst>
            <a:ext uri="{FF2B5EF4-FFF2-40B4-BE49-F238E27FC236}">
              <a16:creationId xmlns:a16="http://schemas.microsoft.com/office/drawing/2014/main" id="{0182E86A-3A79-4AB4-92F6-9CE199492828}"/>
            </a:ext>
          </a:extLst>
        </xdr:cNvPr>
        <xdr:cNvCxnSpPr/>
      </xdr:nvCxnSpPr>
      <xdr:spPr>
        <a:xfrm flipH="1">
          <a:off x="8663940" y="800100"/>
          <a:ext cx="464820" cy="304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548640</xdr:colOff>
      <xdr:row>1</xdr:row>
      <xdr:rowOff>91440</xdr:rowOff>
    </xdr:from>
    <xdr:to>
      <xdr:col>8</xdr:col>
      <xdr:colOff>556260</xdr:colOff>
      <xdr:row>4</xdr:row>
      <xdr:rowOff>45720</xdr:rowOff>
    </xdr:to>
    <xdr:sp macro="" textlink="">
      <xdr:nvSpPr>
        <xdr:cNvPr id="5" name="Tekstvak 4">
          <a:extLst>
            <a:ext uri="{FF2B5EF4-FFF2-40B4-BE49-F238E27FC236}">
              <a16:creationId xmlns:a16="http://schemas.microsoft.com/office/drawing/2014/main" id="{940E863F-7A84-490F-BACB-0337765F9BC2}"/>
            </a:ext>
          </a:extLst>
        </xdr:cNvPr>
        <xdr:cNvSpPr txBox="1"/>
      </xdr:nvSpPr>
      <xdr:spPr>
        <a:xfrm>
          <a:off x="9159240" y="365760"/>
          <a:ext cx="1226820" cy="518160"/>
        </a:xfrm>
        <a:prstGeom prst="rect">
          <a:avLst/>
        </a:prstGeom>
        <a:no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solidFill>
                <a:schemeClr val="dk1"/>
              </a:solidFill>
            </a:rPr>
            <a:t>Vul hier correctie-coëfficiënt</a:t>
          </a:r>
          <a:r>
            <a:rPr lang="nl-BE" sz="1100" baseline="0">
              <a:solidFill>
                <a:schemeClr val="dk1"/>
              </a:solidFill>
            </a:rPr>
            <a:t> in</a:t>
          </a:r>
          <a:endParaRPr lang="nl-BE" sz="1100">
            <a:solidFill>
              <a:schemeClr val="dk1"/>
            </a:solidFill>
          </a:endParaRPr>
        </a:p>
      </xdr:txBody>
    </xdr:sp>
    <xdr:clientData/>
  </xdr:twoCellAnchor>
  <xdr:twoCellAnchor>
    <xdr:from>
      <xdr:col>5</xdr:col>
      <xdr:colOff>350520</xdr:colOff>
      <xdr:row>27</xdr:row>
      <xdr:rowOff>137160</xdr:rowOff>
    </xdr:from>
    <xdr:to>
      <xdr:col>12</xdr:col>
      <xdr:colOff>381000</xdr:colOff>
      <xdr:row>44</xdr:row>
      <xdr:rowOff>60960</xdr:rowOff>
    </xdr:to>
    <xdr:sp macro="" textlink="">
      <xdr:nvSpPr>
        <xdr:cNvPr id="2" name="Tekstvak 1">
          <a:extLst>
            <a:ext uri="{FF2B5EF4-FFF2-40B4-BE49-F238E27FC236}">
              <a16:creationId xmlns:a16="http://schemas.microsoft.com/office/drawing/2014/main" id="{A9688D0D-12CF-475C-BDCF-0A66C4C42E27}"/>
            </a:ext>
          </a:extLst>
        </xdr:cNvPr>
        <xdr:cNvSpPr txBox="1"/>
      </xdr:nvSpPr>
      <xdr:spPr>
        <a:xfrm>
          <a:off x="8923020" y="5303520"/>
          <a:ext cx="4404360" cy="3055620"/>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400" b="1"/>
            <a:t>Op</a:t>
          </a:r>
          <a:r>
            <a:rPr lang="nl-BE" sz="1400" b="1" baseline="0"/>
            <a:t> dit tabblad gebeurt de automatische berekening van uw ereloon &amp; de minimale kosten. </a:t>
          </a:r>
        </a:p>
        <a:p>
          <a:endParaRPr lang="nl-BE" sz="1400" b="1" baseline="0"/>
        </a:p>
        <a:p>
          <a:r>
            <a:rPr lang="nl-BE" sz="1400" b="1" baseline="0"/>
            <a:t>Het bedrag van roerende activa wordt automatisch gegenereerd vanuit de laatste kolom "gerealiseerd bedrag" in tabblad CURATOR.</a:t>
          </a:r>
        </a:p>
        <a:p>
          <a:endParaRPr lang="nl-BE" sz="1400" b="1" baseline="0"/>
        </a:p>
        <a:p>
          <a:r>
            <a:rPr lang="nl-BE" sz="1400" b="1" baseline="0"/>
            <a:t>Het enige dat u moet doen is de correctiecoëfficiënt ingeven in het roze vakje en eventueel de aantallen in te vullen bij de administratieve kosten. </a:t>
          </a:r>
        </a:p>
        <a:p>
          <a:endParaRPr lang="nl-BE" sz="1400" b="1" baseline="0"/>
        </a:p>
        <a:p>
          <a:r>
            <a:rPr lang="nl-BE" sz="1400" b="1" baseline="0"/>
            <a:t>Er zal automatisch worden berekend of er een excedent is, en zo ja hoeveel dat bedraagt.</a:t>
          </a:r>
          <a:endParaRPr lang="nl-BE" sz="14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937260</xdr:colOff>
      <xdr:row>12</xdr:row>
      <xdr:rowOff>106680</xdr:rowOff>
    </xdr:from>
    <xdr:to>
      <xdr:col>1</xdr:col>
      <xdr:colOff>647700</xdr:colOff>
      <xdr:row>18</xdr:row>
      <xdr:rowOff>121920</xdr:rowOff>
    </xdr:to>
    <xdr:sp macro="" textlink="">
      <xdr:nvSpPr>
        <xdr:cNvPr id="2" name="Tekstvak 1">
          <a:extLst>
            <a:ext uri="{FF2B5EF4-FFF2-40B4-BE49-F238E27FC236}">
              <a16:creationId xmlns:a16="http://schemas.microsoft.com/office/drawing/2014/main" id="{DAB5B728-2D6E-4470-928A-2C906DD34BA7}"/>
            </a:ext>
          </a:extLst>
        </xdr:cNvPr>
        <xdr:cNvSpPr txBox="1"/>
      </xdr:nvSpPr>
      <xdr:spPr>
        <a:xfrm>
          <a:off x="937260" y="2400300"/>
          <a:ext cx="5227320" cy="1112520"/>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200" b="1"/>
            <a:t>In dit tabblad</a:t>
          </a:r>
          <a:r>
            <a:rPr lang="nl-BE" sz="1200" b="1" baseline="0"/>
            <a:t> wordt uw ereloon berekend op de onroerende activa. Het bedrag van de onroerende activa wordt automatisch gegenereerd uit de laatste kolom "gerealiseerd bedrag" op het tabblad CURATOR. </a:t>
          </a:r>
        </a:p>
        <a:p>
          <a:endParaRPr lang="nl-BE" sz="1200" b="1" baseline="0"/>
        </a:p>
        <a:p>
          <a:r>
            <a:rPr lang="nl-BE" sz="1200" b="1" baseline="0"/>
            <a:t>U moet hier niets invullen.</a:t>
          </a:r>
          <a:endParaRPr lang="nl-BE" sz="1200" b="1"/>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632460</xdr:colOff>
      <xdr:row>6</xdr:row>
      <xdr:rowOff>45720</xdr:rowOff>
    </xdr:from>
    <xdr:to>
      <xdr:col>12</xdr:col>
      <xdr:colOff>563880</xdr:colOff>
      <xdr:row>16</xdr:row>
      <xdr:rowOff>99060</xdr:rowOff>
    </xdr:to>
    <xdr:sp macro="" textlink="">
      <xdr:nvSpPr>
        <xdr:cNvPr id="2" name="Tekstvak 1">
          <a:extLst>
            <a:ext uri="{FF2B5EF4-FFF2-40B4-BE49-F238E27FC236}">
              <a16:creationId xmlns:a16="http://schemas.microsoft.com/office/drawing/2014/main" id="{1520DEBC-1E34-47D1-93A8-930227E58A87}"/>
            </a:ext>
          </a:extLst>
        </xdr:cNvPr>
        <xdr:cNvSpPr txBox="1"/>
      </xdr:nvSpPr>
      <xdr:spPr>
        <a:xfrm>
          <a:off x="6027420" y="1249680"/>
          <a:ext cx="4305300" cy="1889760"/>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200" b="1"/>
            <a:t>Op dit tabblad worden uw ereloon</a:t>
          </a:r>
          <a:r>
            <a:rPr lang="nl-BE" sz="1200" b="1" baseline="0"/>
            <a:t> en bijhorende kosten berekend volgens de oude wetgeving van het KB van 15/12/2011.</a:t>
          </a:r>
        </a:p>
        <a:p>
          <a:endParaRPr lang="nl-BE" sz="1200" b="1" baseline="0"/>
        </a:p>
        <a:p>
          <a:r>
            <a:rPr lang="nl-BE" sz="1200" b="1" baseline="0"/>
            <a:t>Het bedrag van de activa wordt automatisch gegenereerd vanuit CURATOR.</a:t>
          </a:r>
        </a:p>
        <a:p>
          <a:r>
            <a:rPr lang="nl-BE" sz="1200" b="1" baseline="0"/>
            <a:t>U hoeft hier niets in te vullen.</a:t>
          </a:r>
        </a:p>
        <a:p>
          <a:endParaRPr lang="nl-BE" sz="1200" b="1" baseline="0"/>
        </a:p>
        <a:p>
          <a:r>
            <a:rPr lang="nl-BE" sz="1200" b="1" baseline="0"/>
            <a:t>Dit tabblad is louter ter vergelijking opgenomen in dit sjabloon. </a:t>
          </a:r>
          <a:endParaRPr lang="nl-BE" sz="12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350520</xdr:colOff>
      <xdr:row>7</xdr:row>
      <xdr:rowOff>106680</xdr:rowOff>
    </xdr:from>
    <xdr:to>
      <xdr:col>11</xdr:col>
      <xdr:colOff>381000</xdr:colOff>
      <xdr:row>18</xdr:row>
      <xdr:rowOff>167640</xdr:rowOff>
    </xdr:to>
    <xdr:sp macro="" textlink="">
      <xdr:nvSpPr>
        <xdr:cNvPr id="2" name="Tekstvak 1">
          <a:extLst>
            <a:ext uri="{FF2B5EF4-FFF2-40B4-BE49-F238E27FC236}">
              <a16:creationId xmlns:a16="http://schemas.microsoft.com/office/drawing/2014/main" id="{909655A3-A881-4403-8DA7-D61DD3CEFA22}"/>
            </a:ext>
          </a:extLst>
        </xdr:cNvPr>
        <xdr:cNvSpPr txBox="1"/>
      </xdr:nvSpPr>
      <xdr:spPr>
        <a:xfrm>
          <a:off x="6126480" y="1485900"/>
          <a:ext cx="3078480" cy="2072640"/>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b="1"/>
            <a:t>Op dit tabblad worden uw ereloon en bijhorende kosten berekend volgens de oude wetgeving van het KB van 15/12/2011.</a:t>
          </a:r>
        </a:p>
        <a:p>
          <a:endParaRPr lang="nl-BE" sz="1100" b="1"/>
        </a:p>
        <a:p>
          <a:r>
            <a:rPr lang="nl-BE" sz="1100" b="1"/>
            <a:t>Het</a:t>
          </a:r>
          <a:r>
            <a:rPr lang="nl-BE" sz="1100" b="1" baseline="0"/>
            <a:t> bedrag van de activa wordt automatisch gegenereerd uit CURATOR.</a:t>
          </a:r>
        </a:p>
        <a:p>
          <a:pPr marL="0" marR="0" lvl="0" indent="0" defTabSz="914400" eaLnBrk="1" fontAlgn="auto" latinLnBrk="0" hangingPunct="1">
            <a:lnSpc>
              <a:spcPct val="100000"/>
            </a:lnSpc>
            <a:spcBef>
              <a:spcPts val="0"/>
            </a:spcBef>
            <a:spcAft>
              <a:spcPts val="0"/>
            </a:spcAft>
            <a:buClrTx/>
            <a:buSzTx/>
            <a:buFontTx/>
            <a:buNone/>
            <a:tabLst/>
            <a:defRPr/>
          </a:pPr>
          <a:r>
            <a:rPr lang="nl-BE" sz="1100" b="1">
              <a:solidFill>
                <a:schemeClr val="dk1"/>
              </a:solidFill>
              <a:effectLst/>
              <a:latin typeface="+mn-lt"/>
              <a:ea typeface="+mn-ea"/>
              <a:cs typeface="+mn-cs"/>
            </a:rPr>
            <a:t>U hoeft hier niets</a:t>
          </a:r>
          <a:r>
            <a:rPr lang="nl-BE" sz="1100" b="1" baseline="0">
              <a:solidFill>
                <a:schemeClr val="dk1"/>
              </a:solidFill>
              <a:effectLst/>
              <a:latin typeface="+mn-lt"/>
              <a:ea typeface="+mn-ea"/>
              <a:cs typeface="+mn-cs"/>
            </a:rPr>
            <a:t> in te vullen.</a:t>
          </a:r>
          <a:endParaRPr lang="nl-BE">
            <a:effectLst/>
          </a:endParaRPr>
        </a:p>
        <a:p>
          <a:endParaRPr lang="nl-BE" sz="1100" b="1"/>
        </a:p>
        <a:p>
          <a:r>
            <a:rPr lang="nl-BE" sz="1100" b="1"/>
            <a:t>Dit tabblad is louter ter vergelijking opgenomen in dit sjabloon. </a:t>
          </a:r>
        </a:p>
        <a:p>
          <a:endParaRPr lang="nl-BE" sz="1100" b="1"/>
        </a:p>
        <a:p>
          <a:endParaRPr lang="nl-BE" sz="1100"/>
        </a:p>
        <a:p>
          <a:endParaRPr lang="nl-BE" sz="1100"/>
        </a:p>
        <a:p>
          <a:endParaRPr lang="nl-BE"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480060</xdr:colOff>
      <xdr:row>4</xdr:row>
      <xdr:rowOff>99060</xdr:rowOff>
    </xdr:from>
    <xdr:to>
      <xdr:col>15</xdr:col>
      <xdr:colOff>434340</xdr:colOff>
      <xdr:row>10</xdr:row>
      <xdr:rowOff>22860</xdr:rowOff>
    </xdr:to>
    <xdr:sp macro="" textlink="">
      <xdr:nvSpPr>
        <xdr:cNvPr id="2" name="Tekstvak 1">
          <a:extLst>
            <a:ext uri="{FF2B5EF4-FFF2-40B4-BE49-F238E27FC236}">
              <a16:creationId xmlns:a16="http://schemas.microsoft.com/office/drawing/2014/main" id="{9F50CE87-25B3-4669-B6C8-8520CE0040E9}"/>
            </a:ext>
          </a:extLst>
        </xdr:cNvPr>
        <xdr:cNvSpPr txBox="1"/>
      </xdr:nvSpPr>
      <xdr:spPr>
        <a:xfrm>
          <a:off x="8321040" y="830580"/>
          <a:ext cx="3611880" cy="1021080"/>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b="1"/>
            <a:t>In</a:t>
          </a:r>
          <a:r>
            <a:rPr lang="nl-BE" sz="1100" b="1" baseline="0"/>
            <a:t> dit tabblad kunnen de verrichtingen die gebeurd zijn op de bankrekeningen van de onderneming, worden ingeplakt.</a:t>
          </a:r>
        </a:p>
        <a:p>
          <a:br>
            <a:rPr lang="nl-BE" sz="1100" b="1" baseline="0"/>
          </a:br>
          <a:r>
            <a:rPr lang="nl-BE" sz="1100" b="1" baseline="0"/>
            <a:t>In het gele vak wordt automatisch een totaal berekend.</a:t>
          </a:r>
          <a:endParaRPr lang="nl-BE" sz="1100" b="1"/>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3</xdr:col>
      <xdr:colOff>411480</xdr:colOff>
      <xdr:row>5</xdr:row>
      <xdr:rowOff>22860</xdr:rowOff>
    </xdr:from>
    <xdr:ext cx="2628900" cy="843821"/>
    <xdr:sp macro="" textlink="">
      <xdr:nvSpPr>
        <xdr:cNvPr id="2" name="Tekstvak 1">
          <a:extLst>
            <a:ext uri="{FF2B5EF4-FFF2-40B4-BE49-F238E27FC236}">
              <a16:creationId xmlns:a16="http://schemas.microsoft.com/office/drawing/2014/main" id="{AA04377B-63AF-4164-823F-77340E544531}"/>
            </a:ext>
          </a:extLst>
        </xdr:cNvPr>
        <xdr:cNvSpPr txBox="1"/>
      </xdr:nvSpPr>
      <xdr:spPr>
        <a:xfrm>
          <a:off x="2240280" y="937260"/>
          <a:ext cx="2628900" cy="843821"/>
        </a:xfrm>
        <a:prstGeom prst="rect">
          <a:avLst/>
        </a:prstGeom>
        <a:solidFill>
          <a:schemeClr val="lt1"/>
        </a:solidFill>
        <a:ln w="317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200" b="1">
              <a:solidFill>
                <a:sysClr val="windowText" lastClr="000000"/>
              </a:solidFill>
            </a:rPr>
            <a:t>Op deze</a:t>
          </a:r>
          <a:r>
            <a:rPr lang="nl-BE" sz="1200" b="1" baseline="0">
              <a:solidFill>
                <a:sysClr val="windowText" lastClr="000000"/>
              </a:solidFill>
            </a:rPr>
            <a:t> pagina kan een controlelijst van boekingen worden geplakt, zoals deze automatisch wordt gegenereerd via het programma CURATO.</a:t>
          </a:r>
          <a:endParaRPr lang="nl-BE" sz="1200" b="1">
            <a:solidFill>
              <a:sysClr val="windowText" lastClr="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3474720</xdr:colOff>
      <xdr:row>14</xdr:row>
      <xdr:rowOff>68580</xdr:rowOff>
    </xdr:from>
    <xdr:to>
      <xdr:col>4</xdr:col>
      <xdr:colOff>822960</xdr:colOff>
      <xdr:row>129</xdr:row>
      <xdr:rowOff>129540</xdr:rowOff>
    </xdr:to>
    <xdr:sp macro="" textlink="">
      <xdr:nvSpPr>
        <xdr:cNvPr id="2" name="Rechthoek 1">
          <a:extLst>
            <a:ext uri="{FF2B5EF4-FFF2-40B4-BE49-F238E27FC236}">
              <a16:creationId xmlns:a16="http://schemas.microsoft.com/office/drawing/2014/main" id="{11DFE6E3-B27F-47BD-A2AC-7BC6F20959E9}"/>
            </a:ext>
          </a:extLst>
        </xdr:cNvPr>
        <xdr:cNvSpPr/>
      </xdr:nvSpPr>
      <xdr:spPr>
        <a:xfrm>
          <a:off x="5852160" y="2910840"/>
          <a:ext cx="845820" cy="228447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4</xdr:col>
      <xdr:colOff>167640</xdr:colOff>
      <xdr:row>12</xdr:row>
      <xdr:rowOff>182880</xdr:rowOff>
    </xdr:from>
    <xdr:to>
      <xdr:col>4</xdr:col>
      <xdr:colOff>571500</xdr:colOff>
      <xdr:row>14</xdr:row>
      <xdr:rowOff>38100</xdr:rowOff>
    </xdr:to>
    <xdr:sp macro="" textlink="">
      <xdr:nvSpPr>
        <xdr:cNvPr id="3" name="Tekstvak 2">
          <a:extLst>
            <a:ext uri="{FF2B5EF4-FFF2-40B4-BE49-F238E27FC236}">
              <a16:creationId xmlns:a16="http://schemas.microsoft.com/office/drawing/2014/main" id="{1D75E26A-12EF-46A8-8F72-D263F663C27C}"/>
            </a:ext>
          </a:extLst>
        </xdr:cNvPr>
        <xdr:cNvSpPr txBox="1"/>
      </xdr:nvSpPr>
      <xdr:spPr>
        <a:xfrm>
          <a:off x="6042660" y="2628900"/>
          <a:ext cx="40386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BE" sz="1800" b="1">
              <a:solidFill>
                <a:srgbClr val="FF0000"/>
              </a:solidFill>
            </a:rPr>
            <a:t>1</a:t>
          </a:r>
        </a:p>
      </xdr:txBody>
    </xdr:sp>
    <xdr:clientData/>
  </xdr:twoCellAnchor>
  <xdr:twoCellAnchor>
    <xdr:from>
      <xdr:col>0</xdr:col>
      <xdr:colOff>76200</xdr:colOff>
      <xdr:row>0</xdr:row>
      <xdr:rowOff>30480</xdr:rowOff>
    </xdr:from>
    <xdr:to>
      <xdr:col>3</xdr:col>
      <xdr:colOff>2948940</xdr:colOff>
      <xdr:row>13</xdr:row>
      <xdr:rowOff>53340</xdr:rowOff>
    </xdr:to>
    <xdr:sp macro="" textlink="">
      <xdr:nvSpPr>
        <xdr:cNvPr id="4" name="Tekstvak 3">
          <a:extLst>
            <a:ext uri="{FF2B5EF4-FFF2-40B4-BE49-F238E27FC236}">
              <a16:creationId xmlns:a16="http://schemas.microsoft.com/office/drawing/2014/main" id="{D1FF8A13-C6C2-42BC-93D4-5FB4999D13C1}"/>
            </a:ext>
          </a:extLst>
        </xdr:cNvPr>
        <xdr:cNvSpPr txBox="1"/>
      </xdr:nvSpPr>
      <xdr:spPr>
        <a:xfrm>
          <a:off x="76200" y="30480"/>
          <a:ext cx="5250180"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400" b="1">
              <a:solidFill>
                <a:srgbClr val="FF0000"/>
              </a:solidFill>
            </a:rPr>
            <a:t>1.</a:t>
          </a:r>
          <a:r>
            <a:rPr lang="nl-BE" sz="1100" b="1"/>
            <a:t> U</a:t>
          </a:r>
          <a:r>
            <a:rPr lang="nl-BE" sz="1100" b="1" baseline="0"/>
            <a:t> ziet dat de bedragen én de datum uit de ingeplakte balans in NB, automatisch zijn overgenomen naar deze kolom in blad CURATOR. In deze kolom hoeft u zelf </a:t>
          </a:r>
          <a:r>
            <a:rPr lang="nl-BE" sz="1100" b="1" u="sng" baseline="0">
              <a:solidFill>
                <a:srgbClr val="FF0000"/>
              </a:solidFill>
            </a:rPr>
            <a:t>NIETS</a:t>
          </a:r>
          <a:r>
            <a:rPr lang="nl-BE" sz="1100" b="1" baseline="0"/>
            <a:t> meer in te vullen. Deze bedragen zullen ook automatisch worden getransporteerd naar het tabblad RECHTBANK.</a:t>
          </a:r>
        </a:p>
        <a:p>
          <a:endParaRPr lang="nl-BE" sz="1100" b="1" baseline="0"/>
        </a:p>
        <a:p>
          <a:r>
            <a:rPr lang="nl-BE" sz="1600" b="1" baseline="0">
              <a:solidFill>
                <a:srgbClr val="FFFF00"/>
              </a:solidFill>
            </a:rPr>
            <a:t>2. </a:t>
          </a:r>
          <a:r>
            <a:rPr lang="nl-BE" sz="1100" b="1" baseline="0"/>
            <a:t>Hier kan u de saldibalans ingeven indien beschikbaar. </a:t>
          </a:r>
          <a:r>
            <a:rPr lang="nl-BE" sz="1100" b="1" u="sng" baseline="0"/>
            <a:t>In deze kolom is het mogelijk om manueel gegevens in te geven in de witte vakken, de lichtgrijze vakken bevatten formules en worden dus automatisch gegenereerd.</a:t>
          </a:r>
        </a:p>
        <a:p>
          <a:r>
            <a:rPr lang="nl-BE" sz="1100" b="1" baseline="0"/>
            <a:t>Deze gegevens worden automatisch getransporteerd naar RECHTBANK. </a:t>
          </a:r>
        </a:p>
        <a:p>
          <a:endParaRPr lang="nl-BE" sz="1100" b="1"/>
        </a:p>
        <a:p>
          <a:r>
            <a:rPr lang="nl-BE" sz="1400" b="1">
              <a:solidFill>
                <a:srgbClr val="7030A0"/>
              </a:solidFill>
            </a:rPr>
            <a:t>3</a:t>
          </a:r>
          <a:r>
            <a:rPr lang="nl-BE" sz="1100" b="1"/>
            <a:t>.</a:t>
          </a:r>
          <a:r>
            <a:rPr lang="nl-BE" sz="1100" b="1" baseline="0"/>
            <a:t> Alle gegevens worden getransporteerd vanuit tabblad 'AANGIFTEFORMULIER', in principe is het niet nodig om hier manueel nog iets te veranderen, tenzij er moet worden aangevuld. </a:t>
          </a:r>
          <a:r>
            <a:rPr lang="nl-BE" sz="1100" b="1" u="sng" baseline="0"/>
            <a:t>Dit is enkel mogelijk in de witte cellen</a:t>
          </a:r>
          <a:r>
            <a:rPr lang="nl-BE" sz="1100" b="1" baseline="0"/>
            <a:t>. De gegevens worden automatisch naar RECHTBANK getransporteerd.</a:t>
          </a:r>
          <a:endParaRPr lang="nl-BE" sz="1100" b="1"/>
        </a:p>
      </xdr:txBody>
    </xdr:sp>
    <xdr:clientData/>
  </xdr:twoCellAnchor>
  <xdr:twoCellAnchor>
    <xdr:from>
      <xdr:col>5</xdr:col>
      <xdr:colOff>7620</xdr:colOff>
      <xdr:row>14</xdr:row>
      <xdr:rowOff>68580</xdr:rowOff>
    </xdr:from>
    <xdr:to>
      <xdr:col>6</xdr:col>
      <xdr:colOff>0</xdr:colOff>
      <xdr:row>129</xdr:row>
      <xdr:rowOff>137160</xdr:rowOff>
    </xdr:to>
    <xdr:sp macro="" textlink="">
      <xdr:nvSpPr>
        <xdr:cNvPr id="5" name="Rechthoek 4">
          <a:extLst>
            <a:ext uri="{FF2B5EF4-FFF2-40B4-BE49-F238E27FC236}">
              <a16:creationId xmlns:a16="http://schemas.microsoft.com/office/drawing/2014/main" id="{6B6A8D2C-975E-4855-A3E8-054688F04796}"/>
            </a:ext>
          </a:extLst>
        </xdr:cNvPr>
        <xdr:cNvSpPr/>
      </xdr:nvSpPr>
      <xdr:spPr>
        <a:xfrm>
          <a:off x="6728460" y="2910840"/>
          <a:ext cx="853440" cy="22852380"/>
        </a:xfrm>
        <a:prstGeom prst="rect">
          <a:avLst/>
        </a:prstGeom>
        <a:noFill/>
        <a:ln w="317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5</xdr:col>
      <xdr:colOff>167640</xdr:colOff>
      <xdr:row>12</xdr:row>
      <xdr:rowOff>137160</xdr:rowOff>
    </xdr:from>
    <xdr:to>
      <xdr:col>5</xdr:col>
      <xdr:colOff>670560</xdr:colOff>
      <xdr:row>14</xdr:row>
      <xdr:rowOff>45720</xdr:rowOff>
    </xdr:to>
    <xdr:sp macro="" textlink="">
      <xdr:nvSpPr>
        <xdr:cNvPr id="6" name="Tekstvak 5">
          <a:extLst>
            <a:ext uri="{FF2B5EF4-FFF2-40B4-BE49-F238E27FC236}">
              <a16:creationId xmlns:a16="http://schemas.microsoft.com/office/drawing/2014/main" id="{51059A03-6CEB-4FD9-936B-3C2662F59ACC}"/>
            </a:ext>
          </a:extLst>
        </xdr:cNvPr>
        <xdr:cNvSpPr txBox="1"/>
      </xdr:nvSpPr>
      <xdr:spPr>
        <a:xfrm>
          <a:off x="6888480" y="2583180"/>
          <a:ext cx="50292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BE" sz="1800" b="1">
              <a:solidFill>
                <a:srgbClr val="FFFF00"/>
              </a:solidFill>
            </a:rPr>
            <a:t>2</a:t>
          </a:r>
        </a:p>
      </xdr:txBody>
    </xdr:sp>
    <xdr:clientData/>
  </xdr:twoCellAnchor>
  <xdr:twoCellAnchor>
    <xdr:from>
      <xdr:col>6</xdr:col>
      <xdr:colOff>45720</xdr:colOff>
      <xdr:row>14</xdr:row>
      <xdr:rowOff>53340</xdr:rowOff>
    </xdr:from>
    <xdr:to>
      <xdr:col>7</xdr:col>
      <xdr:colOff>7620</xdr:colOff>
      <xdr:row>129</xdr:row>
      <xdr:rowOff>129540</xdr:rowOff>
    </xdr:to>
    <xdr:sp macro="" textlink="">
      <xdr:nvSpPr>
        <xdr:cNvPr id="7" name="Rechthoek 6">
          <a:extLst>
            <a:ext uri="{FF2B5EF4-FFF2-40B4-BE49-F238E27FC236}">
              <a16:creationId xmlns:a16="http://schemas.microsoft.com/office/drawing/2014/main" id="{89101338-1447-4F71-9FD4-E8481D30996A}"/>
            </a:ext>
          </a:extLst>
        </xdr:cNvPr>
        <xdr:cNvSpPr/>
      </xdr:nvSpPr>
      <xdr:spPr>
        <a:xfrm>
          <a:off x="7627620" y="2895600"/>
          <a:ext cx="1059180" cy="22860000"/>
        </a:xfrm>
        <a:prstGeom prst="rect">
          <a:avLst/>
        </a:prstGeom>
        <a:noFill/>
        <a:ln w="317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6</xdr:col>
      <xdr:colOff>320040</xdr:colOff>
      <xdr:row>12</xdr:row>
      <xdr:rowOff>160020</xdr:rowOff>
    </xdr:from>
    <xdr:to>
      <xdr:col>6</xdr:col>
      <xdr:colOff>762000</xdr:colOff>
      <xdr:row>14</xdr:row>
      <xdr:rowOff>22860</xdr:rowOff>
    </xdr:to>
    <xdr:sp macro="" textlink="">
      <xdr:nvSpPr>
        <xdr:cNvPr id="9" name="Tekstvak 8">
          <a:extLst>
            <a:ext uri="{FF2B5EF4-FFF2-40B4-BE49-F238E27FC236}">
              <a16:creationId xmlns:a16="http://schemas.microsoft.com/office/drawing/2014/main" id="{7339BBCB-34DA-4148-BEF0-05C268FFC13C}"/>
            </a:ext>
          </a:extLst>
        </xdr:cNvPr>
        <xdr:cNvSpPr txBox="1"/>
      </xdr:nvSpPr>
      <xdr:spPr>
        <a:xfrm>
          <a:off x="7901940" y="2606040"/>
          <a:ext cx="44196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BE" sz="1800" b="1">
              <a:solidFill>
                <a:srgbClr val="7030A0"/>
              </a:solidFill>
            </a:rPr>
            <a:t>3</a:t>
          </a:r>
        </a:p>
      </xdr:txBody>
    </xdr:sp>
    <xdr:clientData/>
  </xdr:twoCellAnchor>
  <xdr:twoCellAnchor>
    <xdr:from>
      <xdr:col>7</xdr:col>
      <xdr:colOff>45720</xdr:colOff>
      <xdr:row>51</xdr:row>
      <xdr:rowOff>167640</xdr:rowOff>
    </xdr:from>
    <xdr:to>
      <xdr:col>8</xdr:col>
      <xdr:colOff>15240</xdr:colOff>
      <xdr:row>53</xdr:row>
      <xdr:rowOff>22860</xdr:rowOff>
    </xdr:to>
    <xdr:sp macro="" textlink="">
      <xdr:nvSpPr>
        <xdr:cNvPr id="10" name="Rechthoek 9">
          <a:extLst>
            <a:ext uri="{FF2B5EF4-FFF2-40B4-BE49-F238E27FC236}">
              <a16:creationId xmlns:a16="http://schemas.microsoft.com/office/drawing/2014/main" id="{0B49943D-FED9-404E-956D-9C97A6C8CBAD}"/>
            </a:ext>
          </a:extLst>
        </xdr:cNvPr>
        <xdr:cNvSpPr/>
      </xdr:nvSpPr>
      <xdr:spPr>
        <a:xfrm>
          <a:off x="8724900" y="10347960"/>
          <a:ext cx="769620" cy="251460"/>
        </a:xfrm>
        <a:prstGeom prst="rect">
          <a:avLst/>
        </a:pr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7</xdr:col>
      <xdr:colOff>38100</xdr:colOff>
      <xdr:row>14</xdr:row>
      <xdr:rowOff>22860</xdr:rowOff>
    </xdr:from>
    <xdr:to>
      <xdr:col>8</xdr:col>
      <xdr:colOff>0</xdr:colOff>
      <xdr:row>129</xdr:row>
      <xdr:rowOff>121920</xdr:rowOff>
    </xdr:to>
    <xdr:sp macro="" textlink="">
      <xdr:nvSpPr>
        <xdr:cNvPr id="11" name="Rechthoek 10">
          <a:extLst>
            <a:ext uri="{FF2B5EF4-FFF2-40B4-BE49-F238E27FC236}">
              <a16:creationId xmlns:a16="http://schemas.microsoft.com/office/drawing/2014/main" id="{B38AB389-A12D-47B8-A17E-A9A75C2BB282}"/>
            </a:ext>
          </a:extLst>
        </xdr:cNvPr>
        <xdr:cNvSpPr/>
      </xdr:nvSpPr>
      <xdr:spPr>
        <a:xfrm>
          <a:off x="8717280" y="2865120"/>
          <a:ext cx="762000" cy="22882860"/>
        </a:xfrm>
        <a:prstGeom prst="rect">
          <a:avLst/>
        </a:prstGeom>
        <a:noFill/>
        <a:ln w="31750">
          <a:solidFill>
            <a:srgbClr val="FF21D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7</xdr:col>
      <xdr:colOff>68580</xdr:colOff>
      <xdr:row>12</xdr:row>
      <xdr:rowOff>121920</xdr:rowOff>
    </xdr:from>
    <xdr:to>
      <xdr:col>7</xdr:col>
      <xdr:colOff>754380</xdr:colOff>
      <xdr:row>14</xdr:row>
      <xdr:rowOff>106680</xdr:rowOff>
    </xdr:to>
    <xdr:sp macro="" textlink="">
      <xdr:nvSpPr>
        <xdr:cNvPr id="12" name="Tekstvak 11">
          <a:extLst>
            <a:ext uri="{FF2B5EF4-FFF2-40B4-BE49-F238E27FC236}">
              <a16:creationId xmlns:a16="http://schemas.microsoft.com/office/drawing/2014/main" id="{6D3F7C92-92AE-4185-8A8F-C2AB35EF1599}"/>
            </a:ext>
          </a:extLst>
        </xdr:cNvPr>
        <xdr:cNvSpPr txBox="1"/>
      </xdr:nvSpPr>
      <xdr:spPr>
        <a:xfrm>
          <a:off x="8747760" y="2567940"/>
          <a:ext cx="6858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BE" sz="1800" b="1">
              <a:solidFill>
                <a:srgbClr val="FF21D5"/>
              </a:solidFill>
            </a:rPr>
            <a:t>4</a:t>
          </a:r>
        </a:p>
        <a:p>
          <a:pPr algn="ctr"/>
          <a:endParaRPr lang="nl-BE" sz="1800">
            <a:solidFill>
              <a:srgbClr val="FF21D5"/>
            </a:solidFill>
          </a:endParaRPr>
        </a:p>
      </xdr:txBody>
    </xdr:sp>
    <xdr:clientData/>
  </xdr:twoCellAnchor>
  <xdr:twoCellAnchor>
    <xdr:from>
      <xdr:col>3</xdr:col>
      <xdr:colOff>2887980</xdr:colOff>
      <xdr:row>0</xdr:row>
      <xdr:rowOff>30480</xdr:rowOff>
    </xdr:from>
    <xdr:to>
      <xdr:col>11</xdr:col>
      <xdr:colOff>556260</xdr:colOff>
      <xdr:row>12</xdr:row>
      <xdr:rowOff>83820</xdr:rowOff>
    </xdr:to>
    <xdr:sp macro="" textlink="">
      <xdr:nvSpPr>
        <xdr:cNvPr id="13" name="Tekstvak 12">
          <a:extLst>
            <a:ext uri="{FF2B5EF4-FFF2-40B4-BE49-F238E27FC236}">
              <a16:creationId xmlns:a16="http://schemas.microsoft.com/office/drawing/2014/main" id="{252D8389-85C2-4CEF-A9AD-BAEBBA256513}"/>
            </a:ext>
          </a:extLst>
        </xdr:cNvPr>
        <xdr:cNvSpPr txBox="1"/>
      </xdr:nvSpPr>
      <xdr:spPr>
        <a:xfrm>
          <a:off x="5265420" y="30480"/>
          <a:ext cx="7741920" cy="2499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400" b="1">
              <a:solidFill>
                <a:srgbClr val="FF21D5"/>
              </a:solidFill>
            </a:rPr>
            <a:t>4. </a:t>
          </a:r>
          <a:r>
            <a:rPr lang="nl-BE" sz="1100" b="1"/>
            <a:t>In deze</a:t>
          </a:r>
          <a:r>
            <a:rPr lang="nl-BE" sz="1100" b="1" baseline="0"/>
            <a:t> kolom kunt u de inventaris volledig manueel ingeven. Enkel de grijze cellen bevatten formules en mogen niet gewijzigd worden. In cel H53(hier met groene rand) wordt het totaal van "saldo debiteur" overgenomen uit tabblad "HV".</a:t>
          </a:r>
        </a:p>
        <a:p>
          <a:r>
            <a:rPr lang="nl-BE" sz="1100" b="1" baseline="0"/>
            <a:t>De gegevens worden automatisch naar RECHTBANK getransporteerd.</a:t>
          </a:r>
        </a:p>
        <a:p>
          <a:endParaRPr lang="nl-BE" sz="1100"/>
        </a:p>
        <a:p>
          <a:r>
            <a:rPr lang="nl-BE" sz="1400" b="1">
              <a:solidFill>
                <a:schemeClr val="accent6">
                  <a:lumMod val="75000"/>
                </a:schemeClr>
              </a:solidFill>
            </a:rPr>
            <a:t>5. </a:t>
          </a:r>
          <a:r>
            <a:rPr lang="nl-BE" sz="1100" b="1"/>
            <a:t>Deze drie</a:t>
          </a:r>
          <a:r>
            <a:rPr lang="nl-BE" sz="1100" b="1" baseline="0"/>
            <a:t> kolommen geven de gerealiseerde bedragen weer over een periode van 3 jaar.</a:t>
          </a:r>
        </a:p>
        <a:p>
          <a:r>
            <a:rPr lang="nl-BE" sz="1100" b="1" baseline="0"/>
            <a:t>Het bedrag dat wordt ingevuld in de eerste kolom (v.l.n.r.) wordt automatisch overgenomen in de tweede en derde kolom. </a:t>
          </a:r>
          <a:r>
            <a:rPr lang="nl-BE" sz="1100" b="1" baseline="0">
              <a:solidFill>
                <a:srgbClr val="FF0000"/>
              </a:solidFill>
            </a:rPr>
            <a:t>De bedragen in tweede en derde kolom zijn nog WEL aanpasbaar</a:t>
          </a:r>
          <a:r>
            <a:rPr lang="nl-BE" sz="1100" b="1" baseline="0"/>
            <a:t>, zonder dat het bedrag in de eerste kolom gewijzigd wordt. </a:t>
          </a:r>
        </a:p>
        <a:p>
          <a:r>
            <a:rPr lang="nl-BE" sz="1100" b="1" baseline="0"/>
            <a:t>Dit gebeurt vanuit de logica dat wat in jaar 1 gerealiseerd is, sowieso ook gerealiseerd is in jaar 2 &amp; 3, wat in jaar 2 nog extra wordt gerealiseerd, is ook gerealiseerd in jaar 3. In jaar 3 kunnen er dan nog bijkomende realisaties zijn die in de derde kolom worden opgenomen.   </a:t>
          </a:r>
        </a:p>
        <a:p>
          <a:endParaRPr lang="nl-BE" sz="1100" b="1" baseline="0"/>
        </a:p>
        <a:p>
          <a:r>
            <a:rPr lang="nl-BE" sz="1400" b="1" baseline="0"/>
            <a:t>6.</a:t>
          </a:r>
          <a:r>
            <a:rPr lang="nl-BE" sz="1100" b="1" baseline="0"/>
            <a:t> Hier is plaats gelaten voor opmerkingen </a:t>
          </a:r>
          <a:endParaRPr lang="nl-BE" sz="1100" b="1"/>
        </a:p>
      </xdr:txBody>
    </xdr:sp>
    <xdr:clientData/>
  </xdr:twoCellAnchor>
  <xdr:twoCellAnchor>
    <xdr:from>
      <xdr:col>8</xdr:col>
      <xdr:colOff>60960</xdr:colOff>
      <xdr:row>13</xdr:row>
      <xdr:rowOff>175260</xdr:rowOff>
    </xdr:from>
    <xdr:to>
      <xdr:col>10</xdr:col>
      <xdr:colOff>967740</xdr:colOff>
      <xdr:row>129</xdr:row>
      <xdr:rowOff>114300</xdr:rowOff>
    </xdr:to>
    <xdr:sp macro="" textlink="">
      <xdr:nvSpPr>
        <xdr:cNvPr id="14" name="Rechthoek 13">
          <a:extLst>
            <a:ext uri="{FF2B5EF4-FFF2-40B4-BE49-F238E27FC236}">
              <a16:creationId xmlns:a16="http://schemas.microsoft.com/office/drawing/2014/main" id="{750CBA89-1B78-441F-B253-91BF91CD395D}"/>
            </a:ext>
          </a:extLst>
        </xdr:cNvPr>
        <xdr:cNvSpPr/>
      </xdr:nvSpPr>
      <xdr:spPr>
        <a:xfrm>
          <a:off x="9540240" y="2819400"/>
          <a:ext cx="2887980" cy="22920960"/>
        </a:xfrm>
        <a:prstGeom prst="rect">
          <a:avLst/>
        </a:prstGeom>
        <a:noFill/>
        <a:ln w="317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9</xdr:col>
      <xdr:colOff>160020</xdr:colOff>
      <xdr:row>12</xdr:row>
      <xdr:rowOff>53340</xdr:rowOff>
    </xdr:from>
    <xdr:to>
      <xdr:col>9</xdr:col>
      <xdr:colOff>899160</xdr:colOff>
      <xdr:row>14</xdr:row>
      <xdr:rowOff>30480</xdr:rowOff>
    </xdr:to>
    <xdr:sp macro="" textlink="">
      <xdr:nvSpPr>
        <xdr:cNvPr id="15" name="Tekstvak 14">
          <a:extLst>
            <a:ext uri="{FF2B5EF4-FFF2-40B4-BE49-F238E27FC236}">
              <a16:creationId xmlns:a16="http://schemas.microsoft.com/office/drawing/2014/main" id="{0045DB63-DAAB-47A0-80E2-701497EB39D2}"/>
            </a:ext>
          </a:extLst>
        </xdr:cNvPr>
        <xdr:cNvSpPr txBox="1"/>
      </xdr:nvSpPr>
      <xdr:spPr>
        <a:xfrm>
          <a:off x="10568940" y="2499360"/>
          <a:ext cx="73914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BE" sz="1800" b="1">
              <a:solidFill>
                <a:schemeClr val="accent6">
                  <a:lumMod val="75000"/>
                </a:schemeClr>
              </a:solidFill>
            </a:rPr>
            <a:t>5</a:t>
          </a:r>
        </a:p>
      </xdr:txBody>
    </xdr:sp>
    <xdr:clientData/>
  </xdr:twoCellAnchor>
  <xdr:twoCellAnchor>
    <xdr:from>
      <xdr:col>11</xdr:col>
      <xdr:colOff>45720</xdr:colOff>
      <xdr:row>13</xdr:row>
      <xdr:rowOff>175260</xdr:rowOff>
    </xdr:from>
    <xdr:to>
      <xdr:col>16</xdr:col>
      <xdr:colOff>22860</xdr:colOff>
      <xdr:row>18</xdr:row>
      <xdr:rowOff>137160</xdr:rowOff>
    </xdr:to>
    <xdr:sp macro="" textlink="">
      <xdr:nvSpPr>
        <xdr:cNvPr id="16" name="Rechthoek 15">
          <a:extLst>
            <a:ext uri="{FF2B5EF4-FFF2-40B4-BE49-F238E27FC236}">
              <a16:creationId xmlns:a16="http://schemas.microsoft.com/office/drawing/2014/main" id="{07FD867F-20C1-412E-8550-C9D3EABCE197}"/>
            </a:ext>
          </a:extLst>
        </xdr:cNvPr>
        <xdr:cNvSpPr/>
      </xdr:nvSpPr>
      <xdr:spPr>
        <a:xfrm>
          <a:off x="12496800" y="2819400"/>
          <a:ext cx="2628900" cy="960120"/>
        </a:xfrm>
        <a:prstGeom prst="rect">
          <a:avLst/>
        </a:prstGeom>
        <a:noFill/>
        <a:ln w="317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11</xdr:col>
      <xdr:colOff>693420</xdr:colOff>
      <xdr:row>12</xdr:row>
      <xdr:rowOff>7620</xdr:rowOff>
    </xdr:from>
    <xdr:to>
      <xdr:col>14</xdr:col>
      <xdr:colOff>60960</xdr:colOff>
      <xdr:row>13</xdr:row>
      <xdr:rowOff>99060</xdr:rowOff>
    </xdr:to>
    <xdr:sp macro="" textlink="">
      <xdr:nvSpPr>
        <xdr:cNvPr id="17" name="Tekstvak 16">
          <a:extLst>
            <a:ext uri="{FF2B5EF4-FFF2-40B4-BE49-F238E27FC236}">
              <a16:creationId xmlns:a16="http://schemas.microsoft.com/office/drawing/2014/main" id="{5052A1AC-A049-44BB-92B3-D7A4AB3558DD}"/>
            </a:ext>
          </a:extLst>
        </xdr:cNvPr>
        <xdr:cNvSpPr txBox="1"/>
      </xdr:nvSpPr>
      <xdr:spPr>
        <a:xfrm>
          <a:off x="13144500" y="2453640"/>
          <a:ext cx="12115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BE" sz="1800" b="1"/>
            <a:t>6</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22860</xdr:colOff>
      <xdr:row>3</xdr:row>
      <xdr:rowOff>0</xdr:rowOff>
    </xdr:from>
    <xdr:ext cx="3162300" cy="1363980"/>
    <xdr:sp macro="" textlink="">
      <xdr:nvSpPr>
        <xdr:cNvPr id="2" name="Tekstvak 1">
          <a:extLst>
            <a:ext uri="{FF2B5EF4-FFF2-40B4-BE49-F238E27FC236}">
              <a16:creationId xmlns:a16="http://schemas.microsoft.com/office/drawing/2014/main" id="{3DDA9A6E-8A01-43F0-A73D-74B87DDD9066}"/>
            </a:ext>
          </a:extLst>
        </xdr:cNvPr>
        <xdr:cNvSpPr txBox="1"/>
      </xdr:nvSpPr>
      <xdr:spPr>
        <a:xfrm>
          <a:off x="9898380" y="670560"/>
          <a:ext cx="3162300" cy="1363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b="1"/>
            <a:t>-</a:t>
          </a:r>
          <a:r>
            <a:rPr lang="nl-BE" sz="1100" b="1" baseline="0"/>
            <a:t> Gelieve hier de 3 laatste jaarrekeningen in te plakken afkomstig uit REGSOL </a:t>
          </a:r>
          <a:r>
            <a:rPr lang="nl-BE" sz="1100" baseline="0"/>
            <a:t>(Financial Statement downloaden als XBRL-file, omzetten naar EXCEL).</a:t>
          </a:r>
        </a:p>
        <a:p>
          <a:r>
            <a:rPr lang="nl-BE" sz="1100" baseline="0"/>
            <a:t>-</a:t>
          </a:r>
          <a:r>
            <a:rPr lang="nl-BE" sz="1100" b="1" baseline="0"/>
            <a:t>Plakken vanaf lijn 18 D, E,F</a:t>
          </a:r>
        </a:p>
        <a:p>
          <a:r>
            <a:rPr lang="nl-BE" sz="1100" b="1" baseline="0"/>
            <a:t>- </a:t>
          </a:r>
          <a:r>
            <a:rPr lang="nl-BE" sz="1100" b="0" baseline="0"/>
            <a:t>Datum van jaarrekening moet telkens op lijn 19 (D,E of F) komen voor correcte transportering naar andere pagina's CURATOR en RECHTBANK.</a:t>
          </a:r>
        </a:p>
        <a:p>
          <a:endParaRPr lang="nl-BE" sz="1100" b="1" baseline="0"/>
        </a:p>
        <a:p>
          <a:endParaRPr lang="nl-BE" sz="1100"/>
        </a:p>
      </xdr:txBody>
    </xdr:sp>
    <xdr:clientData/>
  </xdr:oneCellAnchor>
  <xdr:twoCellAnchor>
    <xdr:from>
      <xdr:col>2</xdr:col>
      <xdr:colOff>434340</xdr:colOff>
      <xdr:row>16</xdr:row>
      <xdr:rowOff>83820</xdr:rowOff>
    </xdr:from>
    <xdr:to>
      <xdr:col>6</xdr:col>
      <xdr:colOff>358140</xdr:colOff>
      <xdr:row>21</xdr:row>
      <xdr:rowOff>7620</xdr:rowOff>
    </xdr:to>
    <xdr:sp macro="" textlink="">
      <xdr:nvSpPr>
        <xdr:cNvPr id="3" name="Rechthoek 2">
          <a:extLst>
            <a:ext uri="{FF2B5EF4-FFF2-40B4-BE49-F238E27FC236}">
              <a16:creationId xmlns:a16="http://schemas.microsoft.com/office/drawing/2014/main" id="{4FCBEF64-718A-4DC0-AAD3-BC029F391CEE}"/>
            </a:ext>
          </a:extLst>
        </xdr:cNvPr>
        <xdr:cNvSpPr/>
      </xdr:nvSpPr>
      <xdr:spPr>
        <a:xfrm>
          <a:off x="5356860" y="3375660"/>
          <a:ext cx="3649980" cy="838200"/>
        </a:xfrm>
        <a:prstGeom prst="rect">
          <a:avLst/>
        </a:prstGeom>
        <a:noFill/>
        <a:ln w="444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nl-BE" sz="1100"/>
        </a:p>
      </xdr:txBody>
    </xdr:sp>
    <xdr:clientData/>
  </xdr:twoCellAnchor>
  <xdr:twoCellAnchor>
    <xdr:from>
      <xdr:col>6</xdr:col>
      <xdr:colOff>845820</xdr:colOff>
      <xdr:row>12</xdr:row>
      <xdr:rowOff>144780</xdr:rowOff>
    </xdr:from>
    <xdr:to>
      <xdr:col>12</xdr:col>
      <xdr:colOff>434340</xdr:colOff>
      <xdr:row>30</xdr:row>
      <xdr:rowOff>144780</xdr:rowOff>
    </xdr:to>
    <xdr:sp macro="" textlink="">
      <xdr:nvSpPr>
        <xdr:cNvPr id="4" name="Tekstvak 3">
          <a:extLst>
            <a:ext uri="{FF2B5EF4-FFF2-40B4-BE49-F238E27FC236}">
              <a16:creationId xmlns:a16="http://schemas.microsoft.com/office/drawing/2014/main" id="{EBC4640E-8DB4-4F5B-9159-343F9B0B7290}"/>
            </a:ext>
          </a:extLst>
        </xdr:cNvPr>
        <xdr:cNvSpPr txBox="1"/>
      </xdr:nvSpPr>
      <xdr:spPr>
        <a:xfrm>
          <a:off x="9494520" y="2613660"/>
          <a:ext cx="3939540" cy="338328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200" b="1">
              <a:solidFill>
                <a:srgbClr val="FF0000"/>
              </a:solidFill>
            </a:rPr>
            <a:t>Zoals</a:t>
          </a:r>
          <a:r>
            <a:rPr lang="nl-BE" sz="1200" b="1" baseline="0">
              <a:solidFill>
                <a:srgbClr val="FF0000"/>
              </a:solidFill>
            </a:rPr>
            <a:t> te zien zijn de 3 laatst gepubliceerde jaarrekeningen van dit faillissement ingeplakt volgens deze methode:</a:t>
          </a:r>
        </a:p>
        <a:p>
          <a:endParaRPr lang="nl-BE" sz="1200" b="1" baseline="0">
            <a:solidFill>
              <a:srgbClr val="FF0000"/>
            </a:solidFill>
          </a:endParaRPr>
        </a:p>
        <a:p>
          <a:r>
            <a:rPr lang="nl-BE" sz="1200" baseline="0">
              <a:solidFill>
                <a:srgbClr val="FF0000"/>
              </a:solidFill>
            </a:rPr>
            <a:t>1. Regsol -&gt; Faillissement -&gt; Bedrijfsinfo -&gt; Nationale Bank</a:t>
          </a:r>
        </a:p>
        <a:p>
          <a:r>
            <a:rPr lang="nl-BE" sz="1200" baseline="0">
              <a:solidFill>
                <a:srgbClr val="FF0000"/>
              </a:solidFill>
            </a:rPr>
            <a:t>2. Download de jaarrekening in XBRL</a:t>
          </a:r>
        </a:p>
        <a:p>
          <a:r>
            <a:rPr lang="nl-BE" sz="1200" baseline="0">
              <a:solidFill>
                <a:srgbClr val="FF0000"/>
              </a:solidFill>
            </a:rPr>
            <a:t>3. Ga naar xbrl2excel.be </a:t>
          </a:r>
        </a:p>
        <a:p>
          <a:r>
            <a:rPr lang="nl-BE" sz="1200" baseline="0">
              <a:solidFill>
                <a:srgbClr val="FF0000"/>
              </a:solidFill>
            </a:rPr>
            <a:t>4. Laad de XBRL-file op, verander taal naar Nederlands &amp; download de Excel File</a:t>
          </a:r>
        </a:p>
        <a:p>
          <a:r>
            <a:rPr lang="nl-BE" sz="1200" baseline="0">
              <a:solidFill>
                <a:srgbClr val="FF0000"/>
              </a:solidFill>
            </a:rPr>
            <a:t>5. Open Excel file, ga naar tabblad "BS" en kopieer de jaarrekening</a:t>
          </a:r>
        </a:p>
        <a:p>
          <a:r>
            <a:rPr lang="nl-BE" sz="1200" baseline="0">
              <a:solidFill>
                <a:srgbClr val="FF0000"/>
              </a:solidFill>
            </a:rPr>
            <a:t>6. Ga naar het sjabloon DYNLIJST, tabblad NB &amp; ga op lijn 18 staan, rechtermuisknop en kies voor plakken</a:t>
          </a:r>
        </a:p>
        <a:p>
          <a:endParaRPr lang="nl-BE" sz="1200" baseline="0">
            <a:solidFill>
              <a:srgbClr val="FF0000"/>
            </a:solidFill>
          </a:endParaRPr>
        </a:p>
        <a:p>
          <a:r>
            <a:rPr lang="nl-BE" sz="1200" baseline="0">
              <a:solidFill>
                <a:srgbClr val="FF0000"/>
              </a:solidFill>
            </a:rPr>
            <a:t>Als u nu naar tabblad CURATOR in sjabloon DYNLIJST gaat, zult u zien dat de gegevens uit de laatste jaarrekening automatisch worden overgenomen. </a:t>
          </a:r>
        </a:p>
      </xdr:txBody>
    </xdr:sp>
    <xdr:clientData/>
  </xdr:twoCellAnchor>
  <xdr:twoCellAnchor>
    <xdr:from>
      <xdr:col>6</xdr:col>
      <xdr:colOff>114300</xdr:colOff>
      <xdr:row>40</xdr:row>
      <xdr:rowOff>83820</xdr:rowOff>
    </xdr:from>
    <xdr:to>
      <xdr:col>6</xdr:col>
      <xdr:colOff>922020</xdr:colOff>
      <xdr:row>40</xdr:row>
      <xdr:rowOff>83820</xdr:rowOff>
    </xdr:to>
    <xdr:cxnSp macro="">
      <xdr:nvCxnSpPr>
        <xdr:cNvPr id="6" name="Rechte verbindingslijn met pijl 5">
          <a:extLst>
            <a:ext uri="{FF2B5EF4-FFF2-40B4-BE49-F238E27FC236}">
              <a16:creationId xmlns:a16="http://schemas.microsoft.com/office/drawing/2014/main" id="{54B3D880-48BB-4732-B42F-C603ACFD91A7}"/>
            </a:ext>
          </a:extLst>
        </xdr:cNvPr>
        <xdr:cNvCxnSpPr/>
      </xdr:nvCxnSpPr>
      <xdr:spPr>
        <a:xfrm flipH="1">
          <a:off x="8763000" y="7772400"/>
          <a:ext cx="80772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975360</xdr:colOff>
      <xdr:row>38</xdr:row>
      <xdr:rowOff>137160</xdr:rowOff>
    </xdr:from>
    <xdr:to>
      <xdr:col>11</xdr:col>
      <xdr:colOff>213360</xdr:colOff>
      <xdr:row>42</xdr:row>
      <xdr:rowOff>0</xdr:rowOff>
    </xdr:to>
    <xdr:sp macro="" textlink="">
      <xdr:nvSpPr>
        <xdr:cNvPr id="7" name="Tekstvak 6">
          <a:extLst>
            <a:ext uri="{FF2B5EF4-FFF2-40B4-BE49-F238E27FC236}">
              <a16:creationId xmlns:a16="http://schemas.microsoft.com/office/drawing/2014/main" id="{32B59688-5921-43E5-87E6-CFE52E746E96}"/>
            </a:ext>
          </a:extLst>
        </xdr:cNvPr>
        <xdr:cNvSpPr txBox="1"/>
      </xdr:nvSpPr>
      <xdr:spPr>
        <a:xfrm>
          <a:off x="9624060" y="7452360"/>
          <a:ext cx="2964180" cy="6096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b="1"/>
            <a:t>Hier kunt u netjes de geschiedenis van de rekening courant debet onder verschillende</a:t>
          </a:r>
          <a:r>
            <a:rPr lang="nl-BE" sz="1100" b="1" baseline="0"/>
            <a:t> zaakvoerders zien.</a:t>
          </a:r>
          <a:endParaRPr lang="nl-BE"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373380</xdr:colOff>
      <xdr:row>15</xdr:row>
      <xdr:rowOff>30480</xdr:rowOff>
    </xdr:from>
    <xdr:to>
      <xdr:col>15</xdr:col>
      <xdr:colOff>487680</xdr:colOff>
      <xdr:row>18</xdr:row>
      <xdr:rowOff>22860</xdr:rowOff>
    </xdr:to>
    <xdr:sp macro="" textlink="">
      <xdr:nvSpPr>
        <xdr:cNvPr id="2" name="Tekstvak 1">
          <a:extLst>
            <a:ext uri="{FF2B5EF4-FFF2-40B4-BE49-F238E27FC236}">
              <a16:creationId xmlns:a16="http://schemas.microsoft.com/office/drawing/2014/main" id="{F54DDB09-A901-4FC7-9DA1-5633405C48E3}"/>
            </a:ext>
          </a:extLst>
        </xdr:cNvPr>
        <xdr:cNvSpPr txBox="1"/>
      </xdr:nvSpPr>
      <xdr:spPr>
        <a:xfrm>
          <a:off x="8343900" y="3108960"/>
          <a:ext cx="4991100" cy="563880"/>
        </a:xfrm>
        <a:prstGeom prst="rect">
          <a:avLst/>
        </a:prstGeom>
        <a:solidFill>
          <a:schemeClr val="lt1"/>
        </a:solidFill>
        <a:ln w="3175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BE" sz="1100" b="1"/>
        </a:p>
        <a:p>
          <a:r>
            <a:rPr lang="nl-BE" sz="1100" b="1"/>
            <a:t>Hier kan u een</a:t>
          </a:r>
          <a:r>
            <a:rPr lang="nl-BE" sz="1100" b="1" baseline="0"/>
            <a:t> saldibalans plakken indien u die gekregen hebt.</a:t>
          </a:r>
        </a:p>
        <a:p>
          <a:endParaRPr lang="nl-BE" sz="1100">
            <a:ln w="31750">
              <a:solidFill>
                <a:srgbClr val="FFC000"/>
              </a:solidFill>
            </a:ln>
            <a:noFill/>
          </a:endParaRPr>
        </a:p>
      </xdr:txBody>
    </xdr:sp>
    <xdr:clientData/>
  </xdr:twoCellAnchor>
  <xdr:twoCellAnchor>
    <xdr:from>
      <xdr:col>6</xdr:col>
      <xdr:colOff>396240</xdr:colOff>
      <xdr:row>18</xdr:row>
      <xdr:rowOff>137160</xdr:rowOff>
    </xdr:from>
    <xdr:to>
      <xdr:col>8</xdr:col>
      <xdr:colOff>60960</xdr:colOff>
      <xdr:row>22</xdr:row>
      <xdr:rowOff>45720</xdr:rowOff>
    </xdr:to>
    <xdr:cxnSp macro="">
      <xdr:nvCxnSpPr>
        <xdr:cNvPr id="4" name="Rechte verbindingslijn met pijl 3">
          <a:extLst>
            <a:ext uri="{FF2B5EF4-FFF2-40B4-BE49-F238E27FC236}">
              <a16:creationId xmlns:a16="http://schemas.microsoft.com/office/drawing/2014/main" id="{986A58D1-04A7-4924-BFF6-9B10221A84DD}"/>
            </a:ext>
          </a:extLst>
        </xdr:cNvPr>
        <xdr:cNvCxnSpPr/>
      </xdr:nvCxnSpPr>
      <xdr:spPr>
        <a:xfrm flipH="1">
          <a:off x="7757160" y="3787140"/>
          <a:ext cx="883920" cy="64008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373380</xdr:colOff>
      <xdr:row>16</xdr:row>
      <xdr:rowOff>30480</xdr:rowOff>
    </xdr:from>
    <xdr:to>
      <xdr:col>18</xdr:col>
      <xdr:colOff>487680</xdr:colOff>
      <xdr:row>19</xdr:row>
      <xdr:rowOff>22860</xdr:rowOff>
    </xdr:to>
    <xdr:sp macro="" textlink="">
      <xdr:nvSpPr>
        <xdr:cNvPr id="4" name="Tekstvak 3">
          <a:extLst>
            <a:ext uri="{FF2B5EF4-FFF2-40B4-BE49-F238E27FC236}">
              <a16:creationId xmlns:a16="http://schemas.microsoft.com/office/drawing/2014/main" id="{3776FE9A-C53A-4E9C-B049-04C4A5916D40}"/>
            </a:ext>
          </a:extLst>
        </xdr:cNvPr>
        <xdr:cNvSpPr txBox="1"/>
      </xdr:nvSpPr>
      <xdr:spPr>
        <a:xfrm>
          <a:off x="8343900" y="3108960"/>
          <a:ext cx="4991100" cy="563880"/>
        </a:xfrm>
        <a:prstGeom prst="rect">
          <a:avLst/>
        </a:prstGeom>
        <a:solidFill>
          <a:schemeClr val="lt1"/>
        </a:solidFill>
        <a:ln w="3175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BE" sz="1100" b="1"/>
        </a:p>
        <a:p>
          <a:r>
            <a:rPr lang="nl-BE" sz="1100" b="1"/>
            <a:t>Hier kan u een</a:t>
          </a:r>
          <a:r>
            <a:rPr lang="nl-BE" sz="1100" b="1" baseline="0"/>
            <a:t> uitgebreide saldibalans plakken indien u die gekregen hebt.</a:t>
          </a:r>
        </a:p>
        <a:p>
          <a:endParaRPr lang="nl-BE" sz="1100">
            <a:ln w="31750">
              <a:solidFill>
                <a:srgbClr val="FFC000"/>
              </a:solidFill>
            </a:ln>
            <a:noFill/>
          </a:endParaRPr>
        </a:p>
      </xdr:txBody>
    </xdr:sp>
    <xdr:clientData/>
  </xdr:twoCellAnchor>
  <xdr:twoCellAnchor>
    <xdr:from>
      <xdr:col>9</xdr:col>
      <xdr:colOff>396240</xdr:colOff>
      <xdr:row>19</xdr:row>
      <xdr:rowOff>137160</xdr:rowOff>
    </xdr:from>
    <xdr:to>
      <xdr:col>11</xdr:col>
      <xdr:colOff>60960</xdr:colOff>
      <xdr:row>23</xdr:row>
      <xdr:rowOff>45720</xdr:rowOff>
    </xdr:to>
    <xdr:cxnSp macro="">
      <xdr:nvCxnSpPr>
        <xdr:cNvPr id="5" name="Rechte verbindingslijn met pijl 4">
          <a:extLst>
            <a:ext uri="{FF2B5EF4-FFF2-40B4-BE49-F238E27FC236}">
              <a16:creationId xmlns:a16="http://schemas.microsoft.com/office/drawing/2014/main" id="{9DF831C4-70BF-4858-8EC9-A17318C50292}"/>
            </a:ext>
          </a:extLst>
        </xdr:cNvPr>
        <xdr:cNvCxnSpPr/>
      </xdr:nvCxnSpPr>
      <xdr:spPr>
        <a:xfrm flipH="1">
          <a:off x="7757160" y="3787140"/>
          <a:ext cx="883920" cy="64008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502920</xdr:colOff>
      <xdr:row>5</xdr:row>
      <xdr:rowOff>106680</xdr:rowOff>
    </xdr:from>
    <xdr:to>
      <xdr:col>16</xdr:col>
      <xdr:colOff>358140</xdr:colOff>
      <xdr:row>15</xdr:row>
      <xdr:rowOff>45720</xdr:rowOff>
    </xdr:to>
    <xdr:sp macro="" textlink="">
      <xdr:nvSpPr>
        <xdr:cNvPr id="2" name="Tekstvak 1">
          <a:extLst>
            <a:ext uri="{FF2B5EF4-FFF2-40B4-BE49-F238E27FC236}">
              <a16:creationId xmlns:a16="http://schemas.microsoft.com/office/drawing/2014/main" id="{25A24550-0321-42DA-B158-4D3F697BAD3A}"/>
            </a:ext>
          </a:extLst>
        </xdr:cNvPr>
        <xdr:cNvSpPr txBox="1"/>
      </xdr:nvSpPr>
      <xdr:spPr>
        <a:xfrm>
          <a:off x="7452360" y="1074420"/>
          <a:ext cx="4732020" cy="1920240"/>
        </a:xfrm>
        <a:prstGeom prst="rect">
          <a:avLst/>
        </a:prstGeom>
        <a:solidFill>
          <a:schemeClr val="lt1"/>
        </a:solidFill>
        <a:ln w="3175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200" b="0"/>
            <a:t>Op dit tabblad kunt</a:t>
          </a:r>
          <a:r>
            <a:rPr lang="nl-BE" sz="1200" b="0" baseline="0"/>
            <a:t> U het aangifteformulier ingeven indien dit ter uwer beschikking is. </a:t>
          </a:r>
        </a:p>
        <a:p>
          <a:endParaRPr lang="nl-BE" sz="1200" b="0" baseline="0"/>
        </a:p>
        <a:p>
          <a:r>
            <a:rPr lang="nl-BE" sz="1200" b="0" baseline="0"/>
            <a:t>Deze gegevens worden automatisch naar tabblad CURATOR getransporteerd én van daaruit naar tabblad RECHTBANK.</a:t>
          </a:r>
        </a:p>
        <a:p>
          <a:endParaRPr lang="nl-BE" sz="1200" b="1" baseline="0"/>
        </a:p>
        <a:p>
          <a:r>
            <a:rPr lang="nl-BE" sz="1200" b="1" baseline="0"/>
            <a:t>Alle lijnen zijn manueel in te vullen, behalve de "TOTALEN". Deze worden automatisch berekend en bevatten formules.</a:t>
          </a:r>
          <a:endParaRPr lang="nl-BE" sz="12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1615440</xdr:colOff>
      <xdr:row>14</xdr:row>
      <xdr:rowOff>15240</xdr:rowOff>
    </xdr:to>
    <xdr:sp macro="" textlink="">
      <xdr:nvSpPr>
        <xdr:cNvPr id="2" name="Tekstvak 1">
          <a:extLst>
            <a:ext uri="{FF2B5EF4-FFF2-40B4-BE49-F238E27FC236}">
              <a16:creationId xmlns:a16="http://schemas.microsoft.com/office/drawing/2014/main" id="{6C0B1B00-7A38-4F54-8CA4-B4F57B6D38B9}"/>
            </a:ext>
          </a:extLst>
        </xdr:cNvPr>
        <xdr:cNvSpPr txBox="1"/>
      </xdr:nvSpPr>
      <xdr:spPr>
        <a:xfrm>
          <a:off x="6393180" y="0"/>
          <a:ext cx="5052060" cy="2781300"/>
        </a:xfrm>
        <a:prstGeom prst="rect">
          <a:avLst/>
        </a:prstGeom>
        <a:solidFill>
          <a:schemeClr val="lt1"/>
        </a:solidFill>
        <a:ln w="317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200" baseline="0">
              <a:solidFill>
                <a:sysClr val="windowText" lastClr="000000"/>
              </a:solidFill>
            </a:rPr>
            <a:t>In dit tabblad is het mogelijk om alle handelsvorderingen en hun gegevens in te plakken.</a:t>
          </a:r>
        </a:p>
        <a:p>
          <a:r>
            <a:rPr lang="nl-BE" sz="1200" baseline="0">
              <a:solidFill>
                <a:sysClr val="windowText" lastClr="000000"/>
              </a:solidFill>
            </a:rPr>
            <a:t>Gelieve de volgorde van schuldvorderingen te respecteren.</a:t>
          </a:r>
        </a:p>
        <a:p>
          <a:endParaRPr lang="nl-BE" sz="1200" baseline="0">
            <a:solidFill>
              <a:sysClr val="windowText" lastClr="000000"/>
            </a:solidFill>
          </a:endParaRPr>
        </a:p>
        <a:p>
          <a:r>
            <a:rPr lang="nl-BE" sz="1200" baseline="0">
              <a:solidFill>
                <a:sysClr val="windowText" lastClr="000000"/>
              </a:solidFill>
            </a:rPr>
            <a:t>In de kolom "saldo debiteur" vult u het bedrag van de handelsvordering in.</a:t>
          </a:r>
        </a:p>
        <a:p>
          <a:r>
            <a:rPr lang="nl-BE" sz="1200" baseline="0">
              <a:solidFill>
                <a:sysClr val="windowText" lastClr="000000"/>
              </a:solidFill>
            </a:rPr>
            <a:t>In de kolom "gerealiseerd" vult u het gerealiseerde bedrag per specifieke handelsvordering in.</a:t>
          </a:r>
        </a:p>
        <a:p>
          <a:endParaRPr lang="nl-BE" sz="1200" baseline="0">
            <a:solidFill>
              <a:sysClr val="windowText" lastClr="000000"/>
            </a:solidFill>
          </a:endParaRPr>
        </a:p>
        <a:p>
          <a:r>
            <a:rPr lang="nl-BE" sz="1200" b="1" baseline="0">
              <a:solidFill>
                <a:sysClr val="windowText" lastClr="000000"/>
              </a:solidFill>
            </a:rPr>
            <a:t>Onderaan de kolommen worden automatisch de totalen van beide kolommen berekend. </a:t>
          </a:r>
        </a:p>
        <a:p>
          <a:endParaRPr lang="nl-BE" sz="1200" b="1" baseline="0">
            <a:solidFill>
              <a:sysClr val="windowText" lastClr="000000"/>
            </a:solidFill>
          </a:endParaRPr>
        </a:p>
        <a:p>
          <a:r>
            <a:rPr lang="nl-BE" sz="1200" b="1" baseline="0">
              <a:solidFill>
                <a:sysClr val="windowText" lastClr="000000"/>
              </a:solidFill>
            </a:rPr>
            <a:t>Het totaal van SALDO DEBITEUR wordt getransporteerd naar lijn H53 van kolom "inventaris" in tabblad CURATOR (in voorbeeld aangeduid met groene omkadering)</a:t>
          </a:r>
          <a:br>
            <a:rPr lang="nl-BE" sz="1200" baseline="0">
              <a:solidFill>
                <a:sysClr val="windowText" lastClr="000000"/>
              </a:solidFill>
            </a:rPr>
          </a:br>
          <a:endParaRPr lang="nl-BE" sz="1200" baseline="0">
            <a:solidFill>
              <a:sysClr val="windowText" lastClr="000000"/>
            </a:solidFill>
          </a:endParaRPr>
        </a:p>
        <a:p>
          <a:endParaRPr lang="nl-BE" sz="12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7620</xdr:colOff>
      <xdr:row>14</xdr:row>
      <xdr:rowOff>7620</xdr:rowOff>
    </xdr:from>
    <xdr:to>
      <xdr:col>6</xdr:col>
      <xdr:colOff>571500</xdr:colOff>
      <xdr:row>18</xdr:row>
      <xdr:rowOff>167640</xdr:rowOff>
    </xdr:to>
    <xdr:sp macro="" textlink="">
      <xdr:nvSpPr>
        <xdr:cNvPr id="2" name="Tekstvak 1">
          <a:extLst>
            <a:ext uri="{FF2B5EF4-FFF2-40B4-BE49-F238E27FC236}">
              <a16:creationId xmlns:a16="http://schemas.microsoft.com/office/drawing/2014/main" id="{3F9A2677-B56B-4470-9D81-83FD25D37407}"/>
            </a:ext>
          </a:extLst>
        </xdr:cNvPr>
        <xdr:cNvSpPr txBox="1"/>
      </xdr:nvSpPr>
      <xdr:spPr>
        <a:xfrm>
          <a:off x="2400300" y="2750820"/>
          <a:ext cx="2392680" cy="891540"/>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200" b="1"/>
            <a:t>In dit tabblad kan de geschiedenis van de rekening courant debet worden ingeplakt voor een duidelijk</a:t>
          </a:r>
          <a:r>
            <a:rPr lang="nl-BE" sz="1200" b="1" baseline="0"/>
            <a:t> overzicht</a:t>
          </a:r>
        </a:p>
        <a:p>
          <a:endParaRPr lang="nl-BE" sz="1100" b="1" i="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53340</xdr:colOff>
      <xdr:row>4</xdr:row>
      <xdr:rowOff>167640</xdr:rowOff>
    </xdr:from>
    <xdr:to>
      <xdr:col>14</xdr:col>
      <xdr:colOff>53340</xdr:colOff>
      <xdr:row>7</xdr:row>
      <xdr:rowOff>91440</xdr:rowOff>
    </xdr:to>
    <xdr:sp macro="" textlink="">
      <xdr:nvSpPr>
        <xdr:cNvPr id="2" name="Tekstvak 1">
          <a:extLst>
            <a:ext uri="{FF2B5EF4-FFF2-40B4-BE49-F238E27FC236}">
              <a16:creationId xmlns:a16="http://schemas.microsoft.com/office/drawing/2014/main" id="{6AA256C9-E97E-4255-B692-287C6A97AF9F}"/>
            </a:ext>
          </a:extLst>
        </xdr:cNvPr>
        <xdr:cNvSpPr txBox="1"/>
      </xdr:nvSpPr>
      <xdr:spPr>
        <a:xfrm>
          <a:off x="5494020" y="937260"/>
          <a:ext cx="3657600" cy="518160"/>
        </a:xfrm>
        <a:prstGeom prst="rect">
          <a:avLst/>
        </a:prstGeom>
        <a:solidFill>
          <a:schemeClr val="lt1"/>
        </a:solidFill>
        <a:ln w="31750" cmpd="sng">
          <a:solidFill>
            <a:srgbClr val="FF21D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Hier kunt</a:t>
          </a:r>
          <a:r>
            <a:rPr lang="nl-BE" sz="1100" baseline="0"/>
            <a:t> u de inventaris </a:t>
          </a:r>
          <a:r>
            <a:rPr lang="nl-BE" sz="1100" b="1" baseline="0"/>
            <a:t>zonder waarden </a:t>
          </a:r>
          <a:r>
            <a:rPr lang="nl-BE" sz="1100" baseline="0"/>
            <a:t>inplakken, verkregen van de faillissementsmakelaar.</a:t>
          </a:r>
          <a:endParaRPr lang="nl-BE"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4E39-C464-483D-A1B3-DA442F31ECE4}">
  <dimension ref="A1:N65"/>
  <sheetViews>
    <sheetView topLeftCell="A19" workbookViewId="0">
      <selection activeCell="F19" sqref="F19"/>
    </sheetView>
  </sheetViews>
  <sheetFormatPr defaultRowHeight="14.5" x14ac:dyDescent="0.35"/>
  <cols>
    <col min="1" max="1" width="3.6328125" customWidth="1"/>
    <col min="2" max="2" width="28" bestFit="1" customWidth="1"/>
    <col min="3" max="3" width="13.54296875" style="112" customWidth="1"/>
    <col min="4" max="4" width="15.36328125" customWidth="1"/>
    <col min="5" max="5" width="14.90625" customWidth="1"/>
    <col min="6" max="6" width="16.6328125" customWidth="1"/>
    <col min="7" max="7" width="14.90625" style="50" customWidth="1"/>
    <col min="8" max="8" width="15.08984375" style="50" customWidth="1"/>
    <col min="9" max="9" width="18.6328125" style="112" bestFit="1" customWidth="1"/>
    <col min="10" max="10" width="24.453125" customWidth="1"/>
    <col min="11" max="11" width="12.54296875" customWidth="1"/>
    <col min="12" max="12" width="11.36328125" hidden="1" customWidth="1"/>
    <col min="13" max="13" width="9.08984375" hidden="1" customWidth="1"/>
  </cols>
  <sheetData>
    <row r="1" spans="1:14" ht="21" x14ac:dyDescent="0.5">
      <c r="B1" s="537" t="s">
        <v>222</v>
      </c>
      <c r="C1" s="537"/>
      <c r="D1" s="537"/>
      <c r="E1" s="537"/>
      <c r="F1" s="537"/>
      <c r="G1" s="537"/>
      <c r="H1" s="537"/>
      <c r="I1" s="537"/>
      <c r="J1" s="537"/>
      <c r="K1" s="537"/>
    </row>
    <row r="2" spans="1:14" ht="15" thickBot="1" x14ac:dyDescent="0.4"/>
    <row r="3" spans="1:14" ht="15.5" x14ac:dyDescent="0.35">
      <c r="B3" s="142" t="s">
        <v>131</v>
      </c>
      <c r="C3" s="540"/>
      <c r="D3" s="541"/>
      <c r="E3" s="541"/>
      <c r="F3" s="542"/>
    </row>
    <row r="4" spans="1:14" ht="15.5" x14ac:dyDescent="0.35">
      <c r="B4" s="143" t="s">
        <v>1</v>
      </c>
      <c r="C4" s="528"/>
      <c r="D4" s="529"/>
      <c r="E4" s="529"/>
      <c r="F4" s="530"/>
      <c r="G4" s="112"/>
      <c r="H4" s="112"/>
      <c r="I4"/>
    </row>
    <row r="5" spans="1:14" ht="16" thickBot="1" x14ac:dyDescent="0.4">
      <c r="B5" s="144"/>
      <c r="C5" s="525"/>
      <c r="D5" s="526"/>
      <c r="E5" s="526"/>
      <c r="F5" s="527"/>
      <c r="G5" s="113"/>
      <c r="H5" s="113"/>
      <c r="I5"/>
    </row>
    <row r="6" spans="1:14" ht="16" thickBot="1" x14ac:dyDescent="0.4">
      <c r="B6" s="145"/>
      <c r="C6" s="531"/>
      <c r="D6" s="532"/>
      <c r="E6" s="532"/>
      <c r="F6" s="533"/>
      <c r="I6" s="161" t="s">
        <v>246</v>
      </c>
      <c r="J6" s="180">
        <f ca="1">TODAY()</f>
        <v>43226</v>
      </c>
    </row>
    <row r="7" spans="1:14" ht="15.5" x14ac:dyDescent="0.35">
      <c r="B7" s="146" t="s">
        <v>2</v>
      </c>
      <c r="C7" s="534"/>
      <c r="D7" s="535"/>
      <c r="E7" s="535"/>
      <c r="F7" s="536"/>
      <c r="H7" s="112"/>
      <c r="I7"/>
    </row>
    <row r="8" spans="1:14" ht="15.5" x14ac:dyDescent="0.35">
      <c r="B8" s="146" t="s">
        <v>132</v>
      </c>
      <c r="C8" s="534"/>
      <c r="D8" s="535"/>
      <c r="E8" s="535"/>
      <c r="F8" s="536"/>
      <c r="H8" s="112"/>
      <c r="I8"/>
    </row>
    <row r="9" spans="1:14" ht="15.5" x14ac:dyDescent="0.35">
      <c r="B9" s="143" t="s">
        <v>130</v>
      </c>
      <c r="C9" s="528"/>
      <c r="D9" s="529"/>
      <c r="E9" s="529"/>
      <c r="F9" s="530"/>
      <c r="H9" s="112"/>
      <c r="I9"/>
    </row>
    <row r="10" spans="1:14" ht="15.5" x14ac:dyDescent="0.35">
      <c r="B10" s="145"/>
      <c r="C10" s="531"/>
      <c r="D10" s="532"/>
      <c r="E10" s="532"/>
      <c r="F10" s="533"/>
      <c r="H10" s="112"/>
      <c r="I10"/>
    </row>
    <row r="11" spans="1:14" ht="15.5" x14ac:dyDescent="0.35">
      <c r="B11" s="146" t="s">
        <v>3</v>
      </c>
      <c r="C11" s="534"/>
      <c r="D11" s="535"/>
      <c r="E11" s="535"/>
      <c r="F11" s="536"/>
      <c r="H11" s="112"/>
      <c r="I11"/>
    </row>
    <row r="12" spans="1:14" ht="16" thickBot="1" x14ac:dyDescent="0.4">
      <c r="B12" s="147" t="s">
        <v>4</v>
      </c>
      <c r="C12" s="543"/>
      <c r="D12" s="544"/>
      <c r="E12" s="544"/>
      <c r="F12" s="545"/>
      <c r="H12" s="112"/>
      <c r="I12"/>
    </row>
    <row r="14" spans="1:14" ht="58.5" customHeight="1" x14ac:dyDescent="0.35">
      <c r="A14" s="112"/>
      <c r="B14" s="117"/>
      <c r="C14" s="153" t="s">
        <v>258</v>
      </c>
      <c r="D14" s="153" t="str">
        <f>CURATOR!E16</f>
        <v>2014-12-31</v>
      </c>
      <c r="E14" s="153">
        <f>CURATOR!F16</f>
        <v>42405</v>
      </c>
      <c r="F14" s="154">
        <f>CURATOR!G16</f>
        <v>42405</v>
      </c>
      <c r="G14" s="153">
        <f>CURATOR!H16</f>
        <v>42553</v>
      </c>
      <c r="H14" s="155">
        <f>MAX(CURATOR!I16:'CURATOR'!K16)</f>
        <v>43100</v>
      </c>
      <c r="I14" s="92"/>
      <c r="J14" s="521"/>
      <c r="K14" s="521"/>
      <c r="L14" s="522"/>
      <c r="M14" s="522"/>
      <c r="N14" s="95"/>
    </row>
    <row r="15" spans="1:14" ht="58.5" customHeight="1" x14ac:dyDescent="0.35">
      <c r="B15" s="91" t="s">
        <v>5</v>
      </c>
      <c r="C15" s="133" t="s">
        <v>6</v>
      </c>
      <c r="D15" s="134" t="s">
        <v>234</v>
      </c>
      <c r="E15" s="134" t="s">
        <v>235</v>
      </c>
      <c r="F15" s="135" t="s">
        <v>236</v>
      </c>
      <c r="G15" s="136" t="s">
        <v>233</v>
      </c>
      <c r="H15" s="136" t="s">
        <v>7</v>
      </c>
      <c r="I15" s="118" t="s">
        <v>8</v>
      </c>
      <c r="J15" s="523" t="s">
        <v>9</v>
      </c>
      <c r="K15" s="524"/>
      <c r="L15" s="167"/>
      <c r="M15" s="93"/>
      <c r="N15" s="95"/>
    </row>
    <row r="16" spans="1:14" ht="26.25" customHeight="1" x14ac:dyDescent="0.35">
      <c r="A16" t="s">
        <v>10</v>
      </c>
      <c r="B16" s="94" t="s">
        <v>11</v>
      </c>
      <c r="C16" s="496"/>
      <c r="D16" s="137">
        <f>CURATOR!E67</f>
        <v>0</v>
      </c>
      <c r="E16" s="137">
        <f>CURATOR!F67</f>
        <v>0</v>
      </c>
      <c r="F16" s="163">
        <f>CURATOR!G67</f>
        <v>0</v>
      </c>
      <c r="G16" s="137">
        <f>CURATOR!H67</f>
        <v>10000</v>
      </c>
      <c r="H16" s="138">
        <f>MAX(CURATOR!I67:K67)</f>
        <v>10000</v>
      </c>
      <c r="I16" s="181"/>
      <c r="J16" s="539"/>
      <c r="K16" s="539"/>
      <c r="L16" s="538"/>
      <c r="M16" s="538"/>
      <c r="N16" s="95"/>
    </row>
    <row r="17" spans="1:14" ht="22.5" customHeight="1" x14ac:dyDescent="0.35">
      <c r="A17" t="s">
        <v>12</v>
      </c>
      <c r="B17" s="94" t="s">
        <v>13</v>
      </c>
      <c r="C17" s="496"/>
      <c r="D17" s="139">
        <f>CURATOR!E35</f>
        <v>0</v>
      </c>
      <c r="E17" s="139">
        <f>CURATOR!F35</f>
        <v>0</v>
      </c>
      <c r="F17" s="139">
        <f>CURATOR!G35</f>
        <v>0</v>
      </c>
      <c r="G17" s="139">
        <f>IF(CURATOR!H35&gt;0,CURATOR!H35,SUM(CURATOR!H28+CURATOR!H47-CURATOR!H29))</f>
        <v>18000</v>
      </c>
      <c r="H17" s="139">
        <f>IF(MAX(CURATOR!I35:K35)&gt;0,MAX(CURATOR!I35:K35),SUM(MAX(CURATOR!I28:K28)+MAX(CURATOR!I47:K47)-MAX(CURATOR!I29:K29)))</f>
        <v>17000</v>
      </c>
      <c r="I17" s="181"/>
      <c r="J17" s="538"/>
      <c r="K17" s="538"/>
      <c r="L17" s="538"/>
      <c r="M17" s="538"/>
      <c r="N17" s="95"/>
    </row>
    <row r="18" spans="1:14" ht="22.5" customHeight="1" x14ac:dyDescent="0.35">
      <c r="A18" t="s">
        <v>14</v>
      </c>
      <c r="B18" s="94" t="s">
        <v>15</v>
      </c>
      <c r="C18" s="496"/>
      <c r="D18" s="138">
        <f>CURATOR!E68+CURATOR!E69</f>
        <v>0</v>
      </c>
      <c r="E18" s="138">
        <f>CURATOR!F68+CURATOR!F69</f>
        <v>0</v>
      </c>
      <c r="F18" s="162">
        <f>CURATOR!G66</f>
        <v>20000</v>
      </c>
      <c r="G18" s="138">
        <f>CURATOR!H69+CURATOR!H70</f>
        <v>10000</v>
      </c>
      <c r="H18" s="140">
        <f>SUM(MAX(CURATOR!I69:K69)+MAX(CURATOR!I70:K70))</f>
        <v>10000</v>
      </c>
      <c r="I18" s="181"/>
      <c r="J18" s="538"/>
      <c r="K18" s="538"/>
      <c r="L18" s="538"/>
      <c r="M18" s="538"/>
      <c r="N18" s="95"/>
    </row>
    <row r="19" spans="1:14" ht="24.75" customHeight="1" x14ac:dyDescent="0.35">
      <c r="A19" t="s">
        <v>16</v>
      </c>
      <c r="B19" s="94" t="s">
        <v>17</v>
      </c>
      <c r="C19" s="496"/>
      <c r="D19" s="140">
        <f>CURATOR!E38</f>
        <v>0</v>
      </c>
      <c r="E19" s="140">
        <f>CURATOR!F38</f>
        <v>0</v>
      </c>
      <c r="F19" s="140">
        <f>CURATOR!G38</f>
        <v>2000</v>
      </c>
      <c r="G19" s="140">
        <f>CURATOR!H38</f>
        <v>0</v>
      </c>
      <c r="H19" s="140">
        <f>MAX(CURATOR!I38:K38)</f>
        <v>1500</v>
      </c>
      <c r="I19" s="181"/>
      <c r="J19" s="538"/>
      <c r="K19" s="538"/>
      <c r="L19" s="538"/>
      <c r="M19" s="538"/>
      <c r="N19" s="95"/>
    </row>
    <row r="20" spans="1:14" ht="24.75" customHeight="1" x14ac:dyDescent="0.35">
      <c r="A20" t="s">
        <v>18</v>
      </c>
      <c r="B20" s="94" t="s">
        <v>19</v>
      </c>
      <c r="C20" s="496"/>
      <c r="D20" s="140">
        <f>CURATOR!E53+CURATOR!E44</f>
        <v>20172.310000000001</v>
      </c>
      <c r="E20" s="140">
        <f>CURATOR!F53+CURATOR!F44</f>
        <v>0</v>
      </c>
      <c r="F20" s="140">
        <f>Aangifteformulier!H33</f>
        <v>15000</v>
      </c>
      <c r="G20" s="140">
        <f>CURATOR!H53+CURATOR!H44</f>
        <v>1500</v>
      </c>
      <c r="H20" s="140">
        <f>SUM(MAX(CURATOR!I44:K44)+MAX(CURATOR!I53:K53))</f>
        <v>1000</v>
      </c>
      <c r="I20" s="181"/>
      <c r="J20" s="538"/>
      <c r="K20" s="538"/>
      <c r="L20" s="538"/>
      <c r="M20" s="538"/>
      <c r="N20" s="95"/>
    </row>
    <row r="21" spans="1:14" ht="18.75" customHeight="1" x14ac:dyDescent="0.35">
      <c r="A21" t="s">
        <v>20</v>
      </c>
      <c r="B21" s="94" t="s">
        <v>21</v>
      </c>
      <c r="C21" s="496"/>
      <c r="D21" s="140">
        <f>CURATOR!E29</f>
        <v>0</v>
      </c>
      <c r="E21" s="140">
        <f>CURATOR!F29</f>
        <v>0</v>
      </c>
      <c r="F21" s="140">
        <f>CURATOR!G29</f>
        <v>100000</v>
      </c>
      <c r="G21" s="140">
        <f>CURATOR!H29</f>
        <v>100000</v>
      </c>
      <c r="H21" s="140">
        <f>MAX(CURATOR!I29:K29)</f>
        <v>100000</v>
      </c>
      <c r="I21" s="181"/>
      <c r="J21" s="538"/>
      <c r="K21" s="538"/>
      <c r="L21" s="538"/>
      <c r="M21" s="538"/>
      <c r="N21" s="95"/>
    </row>
    <row r="22" spans="1:14" ht="20.25" customHeight="1" x14ac:dyDescent="0.35">
      <c r="A22" t="s">
        <v>22</v>
      </c>
      <c r="B22" s="94" t="s">
        <v>23</v>
      </c>
      <c r="C22" s="496"/>
      <c r="D22" s="140">
        <f>CURATOR!E84</f>
        <v>12400</v>
      </c>
      <c r="E22" s="140">
        <f>CURATOR!F84</f>
        <v>0</v>
      </c>
      <c r="F22" s="140">
        <f>CURATOR!G84</f>
        <v>0</v>
      </c>
      <c r="G22" s="140">
        <f>CURATOR!H84</f>
        <v>12400</v>
      </c>
      <c r="H22" s="140">
        <f>MAX(CURATOR!I84:K84)</f>
        <v>0</v>
      </c>
      <c r="I22" s="181"/>
      <c r="J22" s="538"/>
      <c r="K22" s="538"/>
      <c r="L22" s="538"/>
      <c r="M22" s="538"/>
      <c r="N22" s="95"/>
    </row>
    <row r="23" spans="1:14" ht="25.5" customHeight="1" x14ac:dyDescent="0.35">
      <c r="A23" t="s">
        <v>24</v>
      </c>
      <c r="B23" s="94" t="s">
        <v>25</v>
      </c>
      <c r="C23" s="496"/>
      <c r="D23" s="140">
        <f>CURATOR!E45+CURATOR!E54</f>
        <v>3888.79</v>
      </c>
      <c r="E23" s="140">
        <f>CURATOR!F45+CURATOR!F54</f>
        <v>0</v>
      </c>
      <c r="F23" s="140">
        <f>CURATOR!G45+CURATOR!G54</f>
        <v>0</v>
      </c>
      <c r="G23" s="140">
        <f>CURATOR!H45+CURATOR!H54</f>
        <v>3888.79</v>
      </c>
      <c r="H23" s="140">
        <f>MAX(CURATOR!I54:K54)+MAX(CURATOR!I45:K45)</f>
        <v>0</v>
      </c>
      <c r="I23" s="182"/>
      <c r="J23" s="538"/>
      <c r="K23" s="538"/>
      <c r="L23" s="538"/>
      <c r="M23" s="538"/>
      <c r="N23" s="95"/>
    </row>
    <row r="24" spans="1:14" ht="30" customHeight="1" x14ac:dyDescent="0.35">
      <c r="A24" t="s">
        <v>26</v>
      </c>
      <c r="B24" s="94" t="s">
        <v>27</v>
      </c>
      <c r="C24" s="496"/>
      <c r="D24" s="140">
        <f>CURATOR!E59</f>
        <v>0</v>
      </c>
      <c r="E24" s="140">
        <f>CURATOR!F59</f>
        <v>0</v>
      </c>
      <c r="F24" s="140">
        <f>CURATOR!G59</f>
        <v>0</v>
      </c>
      <c r="G24" s="140">
        <f>CURATOR!H59</f>
        <v>0</v>
      </c>
      <c r="H24" s="140">
        <f>MAX(CURATOR!I59:K59)</f>
        <v>0</v>
      </c>
      <c r="I24" s="181"/>
      <c r="J24" s="538"/>
      <c r="K24" s="538"/>
      <c r="L24" s="538"/>
      <c r="M24" s="538"/>
      <c r="N24" s="95"/>
    </row>
    <row r="25" spans="1:14" x14ac:dyDescent="0.35">
      <c r="A25" t="s">
        <v>28</v>
      </c>
      <c r="B25" s="165" t="s">
        <v>257</v>
      </c>
      <c r="C25" s="128"/>
      <c r="D25" s="164">
        <f>SUM(D16:D24)</f>
        <v>36461.1</v>
      </c>
      <c r="E25" s="164">
        <f>SUM(E16:E24)</f>
        <v>0</v>
      </c>
      <c r="F25" s="164">
        <f>SUM(F16:F24)</f>
        <v>137000</v>
      </c>
      <c r="G25" s="164">
        <f t="shared" ref="G25:H25" si="0">SUM(G16:G24)</f>
        <v>155788.79</v>
      </c>
      <c r="H25" s="164">
        <f t="shared" si="0"/>
        <v>139500</v>
      </c>
    </row>
    <row r="27" spans="1:14" x14ac:dyDescent="0.35">
      <c r="A27" s="2" t="s">
        <v>29</v>
      </c>
      <c r="C27" s="114"/>
      <c r="D27" s="3"/>
      <c r="E27" s="3"/>
      <c r="F27" s="3"/>
      <c r="G27" s="51"/>
      <c r="H27" s="52"/>
      <c r="I27" s="114"/>
    </row>
    <row r="29" spans="1:14" x14ac:dyDescent="0.35">
      <c r="A29" s="4" t="s">
        <v>30</v>
      </c>
    </row>
    <row r="31" spans="1:14" x14ac:dyDescent="0.35">
      <c r="A31" s="1" t="s">
        <v>31</v>
      </c>
    </row>
    <row r="32" spans="1:14" x14ac:dyDescent="0.35">
      <c r="A32" t="s">
        <v>32</v>
      </c>
    </row>
    <row r="33" spans="1:9" x14ac:dyDescent="0.35">
      <c r="A33" t="s">
        <v>223</v>
      </c>
    </row>
    <row r="35" spans="1:9" x14ac:dyDescent="0.35">
      <c r="A35" t="s">
        <v>33</v>
      </c>
    </row>
    <row r="36" spans="1:9" x14ac:dyDescent="0.35">
      <c r="A36" t="s">
        <v>224</v>
      </c>
    </row>
    <row r="37" spans="1:9" x14ac:dyDescent="0.35">
      <c r="A37" t="s">
        <v>34</v>
      </c>
    </row>
    <row r="38" spans="1:9" x14ac:dyDescent="0.35">
      <c r="A38" t="s">
        <v>35</v>
      </c>
    </row>
    <row r="39" spans="1:9" x14ac:dyDescent="0.35">
      <c r="A39" t="s">
        <v>225</v>
      </c>
    </row>
    <row r="40" spans="1:9" x14ac:dyDescent="0.35">
      <c r="A40" t="s">
        <v>226</v>
      </c>
    </row>
    <row r="41" spans="1:9" s="90" customFormat="1" x14ac:dyDescent="0.35">
      <c r="A41" s="90" t="s">
        <v>227</v>
      </c>
      <c r="C41" s="115"/>
      <c r="G41" s="96"/>
      <c r="H41" s="96"/>
      <c r="I41" s="115"/>
    </row>
    <row r="42" spans="1:9" s="90" customFormat="1" x14ac:dyDescent="0.35">
      <c r="A42" s="90" t="s">
        <v>228</v>
      </c>
      <c r="C42" s="115"/>
      <c r="G42" s="96"/>
      <c r="H42" s="96"/>
      <c r="I42" s="115"/>
    </row>
    <row r="44" spans="1:9" x14ac:dyDescent="0.35">
      <c r="A44" t="s">
        <v>36</v>
      </c>
    </row>
    <row r="45" spans="1:9" s="5" customFormat="1" ht="13" x14ac:dyDescent="0.3">
      <c r="A45" s="5" t="s">
        <v>37</v>
      </c>
      <c r="C45" s="116"/>
      <c r="G45" s="53"/>
      <c r="H45" s="53"/>
      <c r="I45" s="116"/>
    </row>
    <row r="46" spans="1:9" s="5" customFormat="1" ht="13" x14ac:dyDescent="0.3">
      <c r="A46" s="5" t="s">
        <v>229</v>
      </c>
      <c r="C46" s="116"/>
      <c r="G46" s="53"/>
      <c r="H46" s="53"/>
      <c r="I46" s="116"/>
    </row>
    <row r="48" spans="1:9" s="90" customFormat="1" x14ac:dyDescent="0.35">
      <c r="A48" s="90" t="s">
        <v>230</v>
      </c>
      <c r="C48" s="115"/>
      <c r="G48" s="96"/>
      <c r="H48" s="96"/>
      <c r="I48" s="115"/>
    </row>
    <row r="49" spans="1:9" s="90" customFormat="1" x14ac:dyDescent="0.35">
      <c r="A49" s="90" t="s">
        <v>231</v>
      </c>
      <c r="C49" s="115"/>
      <c r="G49" s="96"/>
      <c r="H49" s="96"/>
      <c r="I49" s="115"/>
    </row>
    <row r="50" spans="1:9" x14ac:dyDescent="0.35">
      <c r="A50" t="s">
        <v>232</v>
      </c>
    </row>
    <row r="52" spans="1:9" x14ac:dyDescent="0.35">
      <c r="A52" t="s">
        <v>38</v>
      </c>
    </row>
    <row r="53" spans="1:9" x14ac:dyDescent="0.35">
      <c r="A53" t="s">
        <v>39</v>
      </c>
    </row>
    <row r="54" spans="1:9" x14ac:dyDescent="0.35">
      <c r="A54" t="s">
        <v>40</v>
      </c>
    </row>
    <row r="56" spans="1:9" x14ac:dyDescent="0.35">
      <c r="A56" t="s">
        <v>41</v>
      </c>
    </row>
    <row r="57" spans="1:9" x14ac:dyDescent="0.35">
      <c r="A57" t="s">
        <v>42</v>
      </c>
    </row>
    <row r="59" spans="1:9" x14ac:dyDescent="0.35">
      <c r="A59" t="s">
        <v>43</v>
      </c>
    </row>
    <row r="60" spans="1:9" x14ac:dyDescent="0.35">
      <c r="A60" t="s">
        <v>44</v>
      </c>
    </row>
    <row r="61" spans="1:9" x14ac:dyDescent="0.35">
      <c r="A61" t="s">
        <v>45</v>
      </c>
    </row>
    <row r="65" spans="1:1" x14ac:dyDescent="0.35">
      <c r="A65" s="4"/>
    </row>
  </sheetData>
  <mergeCells count="22">
    <mergeCell ref="B1:K1"/>
    <mergeCell ref="J22:M22"/>
    <mergeCell ref="J23:M23"/>
    <mergeCell ref="J24:M24"/>
    <mergeCell ref="J16:M16"/>
    <mergeCell ref="J17:M17"/>
    <mergeCell ref="J18:M18"/>
    <mergeCell ref="J19:M19"/>
    <mergeCell ref="J20:M20"/>
    <mergeCell ref="J21:M21"/>
    <mergeCell ref="C3:F3"/>
    <mergeCell ref="C6:F6"/>
    <mergeCell ref="C7:F7"/>
    <mergeCell ref="C8:F8"/>
    <mergeCell ref="C9:F9"/>
    <mergeCell ref="C12:F12"/>
    <mergeCell ref="J14:M14"/>
    <mergeCell ref="J15:K15"/>
    <mergeCell ref="C5:F5"/>
    <mergeCell ref="C4:F4"/>
    <mergeCell ref="C10:F10"/>
    <mergeCell ref="C11:F1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9EBCA-CCC0-4D8B-9320-EE009F3BC2A8}">
  <dimension ref="B2:L13"/>
  <sheetViews>
    <sheetView workbookViewId="0">
      <selection activeCell="L15" sqref="L15"/>
    </sheetView>
  </sheetViews>
  <sheetFormatPr defaultRowHeight="14.5" x14ac:dyDescent="0.35"/>
  <cols>
    <col min="1" max="1" width="3.6328125" customWidth="1"/>
    <col min="2" max="2" width="22.36328125" bestFit="1" customWidth="1"/>
  </cols>
  <sheetData>
    <row r="2" spans="2:12" ht="15" thickBot="1" x14ac:dyDescent="0.4"/>
    <row r="3" spans="2:12" ht="15.5" x14ac:dyDescent="0.35">
      <c r="B3" s="142" t="s">
        <v>131</v>
      </c>
      <c r="C3" s="685"/>
      <c r="D3" s="541"/>
      <c r="E3" s="541"/>
      <c r="F3" s="541"/>
      <c r="G3" s="542"/>
      <c r="H3" s="698"/>
      <c r="I3" s="698"/>
      <c r="J3" s="698"/>
      <c r="K3" s="698"/>
      <c r="L3" s="698"/>
    </row>
    <row r="4" spans="2:12" ht="15.5" x14ac:dyDescent="0.35">
      <c r="B4" s="143" t="s">
        <v>1</v>
      </c>
      <c r="C4" s="686"/>
      <c r="D4" s="529"/>
      <c r="E4" s="529"/>
      <c r="F4" s="529"/>
      <c r="G4" s="530"/>
      <c r="H4" s="695"/>
      <c r="I4" s="695"/>
      <c r="J4" s="695"/>
      <c r="K4" s="695"/>
      <c r="L4" s="695"/>
    </row>
    <row r="5" spans="2:12" ht="15.5" x14ac:dyDescent="0.35">
      <c r="B5" s="144"/>
      <c r="C5" s="687"/>
      <c r="D5" s="526"/>
      <c r="E5" s="526"/>
      <c r="F5" s="526"/>
      <c r="G5" s="527"/>
      <c r="H5" s="699"/>
      <c r="I5" s="699"/>
      <c r="J5" s="699"/>
      <c r="K5" s="699"/>
      <c r="L5" s="699"/>
    </row>
    <row r="6" spans="2:12" ht="15.5" x14ac:dyDescent="0.35">
      <c r="B6" s="145"/>
      <c r="C6" s="683"/>
      <c r="D6" s="532"/>
      <c r="E6" s="532"/>
      <c r="F6" s="532"/>
      <c r="G6" s="533"/>
      <c r="H6" s="695"/>
      <c r="I6" s="695"/>
      <c r="J6" s="695"/>
      <c r="K6" s="695"/>
      <c r="L6" s="695"/>
    </row>
    <row r="7" spans="2:12" ht="15.5" x14ac:dyDescent="0.35">
      <c r="B7" s="146" t="s">
        <v>2</v>
      </c>
      <c r="C7" s="684"/>
      <c r="D7" s="535"/>
      <c r="E7" s="535"/>
      <c r="F7" s="535"/>
      <c r="G7" s="536"/>
      <c r="H7" s="695"/>
      <c r="I7" s="695"/>
      <c r="J7" s="695"/>
      <c r="K7" s="695"/>
      <c r="L7" s="695"/>
    </row>
    <row r="8" spans="2:12" ht="16" thickBot="1" x14ac:dyDescent="0.4">
      <c r="B8" s="146" t="s">
        <v>132</v>
      </c>
      <c r="C8" s="697"/>
      <c r="D8" s="544"/>
      <c r="E8" s="544"/>
      <c r="F8" s="544"/>
      <c r="G8" s="545"/>
      <c r="H8" s="696"/>
      <c r="I8" s="696"/>
      <c r="J8" s="696"/>
      <c r="K8" s="696"/>
      <c r="L8" s="696"/>
    </row>
    <row r="9" spans="2:12" ht="15.5" x14ac:dyDescent="0.35">
      <c r="B9" s="143" t="s">
        <v>130</v>
      </c>
      <c r="C9" s="691"/>
      <c r="D9" s="692"/>
      <c r="E9" s="692"/>
      <c r="F9" s="692"/>
      <c r="G9" s="693"/>
      <c r="H9" s="12"/>
      <c r="I9" s="27"/>
      <c r="J9" s="25"/>
      <c r="K9" s="24"/>
      <c r="L9" s="24"/>
    </row>
    <row r="10" spans="2:12" ht="15.5" x14ac:dyDescent="0.35">
      <c r="B10" s="145"/>
      <c r="C10" s="683"/>
      <c r="D10" s="532"/>
      <c r="E10" s="532"/>
      <c r="F10" s="532"/>
      <c r="G10" s="533"/>
      <c r="H10" s="75"/>
      <c r="I10" s="495"/>
      <c r="J10" s="24"/>
      <c r="K10" s="24"/>
      <c r="L10" s="24"/>
    </row>
    <row r="11" spans="2:12" ht="15.5" x14ac:dyDescent="0.35">
      <c r="B11" s="146" t="s">
        <v>3</v>
      </c>
      <c r="C11" s="684"/>
      <c r="D11" s="535"/>
      <c r="E11" s="535"/>
      <c r="F11" s="535"/>
      <c r="G11" s="536"/>
      <c r="H11" s="75"/>
      <c r="I11" s="24"/>
      <c r="J11" s="24"/>
      <c r="K11" s="24"/>
      <c r="L11" s="24"/>
    </row>
    <row r="12" spans="2:12" ht="16" thickBot="1" x14ac:dyDescent="0.4">
      <c r="B12" s="147" t="s">
        <v>4</v>
      </c>
      <c r="C12" s="694"/>
      <c r="D12" s="689"/>
      <c r="E12" s="689"/>
      <c r="F12" s="689"/>
      <c r="G12" s="690"/>
      <c r="H12" s="75"/>
      <c r="I12" s="24"/>
      <c r="J12" s="24"/>
      <c r="K12" s="24"/>
      <c r="L12" s="24"/>
    </row>
    <row r="13" spans="2:12" ht="15.5" x14ac:dyDescent="0.35">
      <c r="B13" s="24"/>
      <c r="C13" s="24"/>
      <c r="D13" s="24"/>
      <c r="E13" s="24"/>
      <c r="F13" s="24"/>
      <c r="G13" s="24"/>
      <c r="H13" s="75"/>
      <c r="I13" s="24"/>
      <c r="J13" s="24"/>
      <c r="K13" s="24"/>
      <c r="L13" s="24"/>
    </row>
  </sheetData>
  <mergeCells count="16">
    <mergeCell ref="H3:L3"/>
    <mergeCell ref="H4:L4"/>
    <mergeCell ref="H5:L5"/>
    <mergeCell ref="C3:G3"/>
    <mergeCell ref="C4:G4"/>
    <mergeCell ref="C5:G5"/>
    <mergeCell ref="C9:G9"/>
    <mergeCell ref="C10:G10"/>
    <mergeCell ref="C11:G11"/>
    <mergeCell ref="C12:G12"/>
    <mergeCell ref="H6:L6"/>
    <mergeCell ref="H7:L7"/>
    <mergeCell ref="H8:L8"/>
    <mergeCell ref="C6:G6"/>
    <mergeCell ref="C7:G7"/>
    <mergeCell ref="C8:G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9F080-81D7-4092-A2C3-B2D565E362D4}">
  <sheetPr>
    <tabColor rgb="FFFF0000"/>
  </sheetPr>
  <dimension ref="A1:P281"/>
  <sheetViews>
    <sheetView topLeftCell="A31" zoomScaleNormal="100" workbookViewId="0">
      <selection activeCell="D47" sqref="D47"/>
    </sheetView>
  </sheetViews>
  <sheetFormatPr defaultColWidth="8.90625" defaultRowHeight="14.5" x14ac:dyDescent="0.35"/>
  <cols>
    <col min="1" max="1" width="77.08984375" style="171" bestFit="1" customWidth="1"/>
    <col min="2" max="2" width="11.90625" style="171" bestFit="1" customWidth="1"/>
    <col min="3" max="3" width="12.1796875" style="171" bestFit="1" customWidth="1"/>
    <col min="4" max="4" width="9.6328125" style="171" bestFit="1" customWidth="1"/>
    <col min="5" max="5" width="14.08984375" style="171" bestFit="1" customWidth="1"/>
    <col min="6" max="6" width="10.453125" style="171" bestFit="1" customWidth="1"/>
    <col min="7" max="16384" width="8.90625" style="171"/>
  </cols>
  <sheetData>
    <row r="1" spans="1:16" ht="21.5" thickBot="1" x14ac:dyDescent="0.55000000000000004">
      <c r="A1" s="169" t="s">
        <v>253</v>
      </c>
      <c r="B1" s="206"/>
      <c r="C1" s="207"/>
      <c r="D1" s="208"/>
      <c r="E1" s="170"/>
    </row>
    <row r="2" spans="1:16" x14ac:dyDescent="0.35">
      <c r="A2" s="172"/>
      <c r="B2" s="170"/>
      <c r="C2" s="209"/>
      <c r="D2" s="210"/>
      <c r="E2" s="170"/>
      <c r="J2" s="211"/>
      <c r="K2" s="212"/>
      <c r="L2" s="212"/>
      <c r="M2" s="212"/>
      <c r="N2" s="212"/>
      <c r="O2" s="213"/>
    </row>
    <row r="3" spans="1:16" ht="15" thickBot="1" x14ac:dyDescent="0.4">
      <c r="A3" s="172"/>
      <c r="B3" s="170"/>
      <c r="C3" s="209"/>
      <c r="D3" s="210"/>
      <c r="E3" s="170"/>
      <c r="I3" s="209"/>
      <c r="J3" s="215"/>
      <c r="K3" s="209"/>
      <c r="L3" s="209"/>
      <c r="M3" s="209"/>
      <c r="N3" s="209"/>
      <c r="O3" s="216"/>
    </row>
    <row r="4" spans="1:16" ht="15" thickBot="1" x14ac:dyDescent="0.4">
      <c r="A4" s="418" t="s">
        <v>271</v>
      </c>
      <c r="B4" s="170"/>
      <c r="C4" s="209"/>
      <c r="D4" s="210"/>
      <c r="E4" s="170"/>
      <c r="F4" s="173">
        <f>CURATOR!K75-CURATOR!K29</f>
        <v>39500</v>
      </c>
      <c r="H4" s="209"/>
      <c r="I4" s="209"/>
      <c r="J4" s="215"/>
      <c r="K4" s="209"/>
      <c r="L4" s="209"/>
      <c r="M4" s="209"/>
      <c r="N4" s="209"/>
      <c r="O4" s="216"/>
    </row>
    <row r="5" spans="1:16" ht="15" thickBot="1" x14ac:dyDescent="0.4">
      <c r="A5" s="428" t="s">
        <v>282</v>
      </c>
      <c r="B5" s="206"/>
      <c r="C5" s="207"/>
      <c r="D5" s="208"/>
      <c r="E5" s="214"/>
      <c r="H5" s="209"/>
      <c r="I5" s="170"/>
      <c r="J5" s="430"/>
      <c r="K5" s="209"/>
      <c r="L5" s="209"/>
      <c r="M5" s="217"/>
      <c r="N5" s="217"/>
      <c r="O5" s="431"/>
      <c r="P5" s="218"/>
    </row>
    <row r="6" spans="1:16" ht="15" thickBot="1" x14ac:dyDescent="0.4">
      <c r="A6" s="172"/>
      <c r="B6" s="170">
        <v>28142.02</v>
      </c>
      <c r="C6" s="209">
        <v>0.3</v>
      </c>
      <c r="D6" s="210">
        <f>IF($F$4&lt;A7,($F$4-B5)*C6,(B6-A6)*C6)</f>
        <v>8442.6059999999998</v>
      </c>
      <c r="E6" s="450">
        <f>D6</f>
        <v>8442.6059999999998</v>
      </c>
      <c r="F6" s="449">
        <v>1.2</v>
      </c>
      <c r="H6" s="209"/>
      <c r="I6" s="170"/>
      <c r="J6" s="430"/>
      <c r="K6" s="209"/>
      <c r="L6" s="209"/>
      <c r="M6" s="217"/>
      <c r="N6" s="217"/>
      <c r="O6" s="431"/>
      <c r="P6" s="218"/>
    </row>
    <row r="7" spans="1:16" x14ac:dyDescent="0.35">
      <c r="A7" s="172">
        <v>28142.03</v>
      </c>
      <c r="B7" s="170">
        <v>55580.480000000003</v>
      </c>
      <c r="C7" s="209">
        <v>0.25</v>
      </c>
      <c r="D7" s="210">
        <f t="shared" ref="D7:D14" si="0">IF($F$4&lt;A8,($F$4-B6)*C7,(B7-A7)*C7)</f>
        <v>2839.4949999999999</v>
      </c>
      <c r="E7" s="451">
        <f>IF((F$4-B6)&lt;0,0,D7)</f>
        <v>2839.4949999999999</v>
      </c>
      <c r="H7" s="209"/>
      <c r="I7" s="170"/>
      <c r="J7" s="430"/>
      <c r="K7" s="209"/>
      <c r="L7" s="209"/>
      <c r="M7" s="217"/>
      <c r="N7" s="217"/>
      <c r="O7" s="431"/>
      <c r="P7" s="218"/>
    </row>
    <row r="8" spans="1:16" x14ac:dyDescent="0.35">
      <c r="A8" s="172">
        <v>55580.49</v>
      </c>
      <c r="B8" s="170">
        <v>76686.98</v>
      </c>
      <c r="C8" s="209">
        <v>0.12</v>
      </c>
      <c r="D8" s="210">
        <f t="shared" si="0"/>
        <v>-1929.6576000000002</v>
      </c>
      <c r="E8" s="451">
        <f t="shared" ref="E8:E14" si="1">IF((F$4-B7)&lt;0,0,D8)</f>
        <v>0</v>
      </c>
      <c r="H8" s="209"/>
      <c r="I8" s="170"/>
      <c r="J8" s="430"/>
      <c r="K8" s="209"/>
      <c r="L8" s="209"/>
      <c r="M8" s="217"/>
      <c r="N8" s="217"/>
      <c r="O8" s="431"/>
      <c r="P8" s="218"/>
    </row>
    <row r="9" spans="1:16" x14ac:dyDescent="0.35">
      <c r="A9" s="172">
        <v>76686.990000000005</v>
      </c>
      <c r="B9" s="170">
        <v>135785.19</v>
      </c>
      <c r="C9" s="209">
        <v>0.1</v>
      </c>
      <c r="D9" s="210">
        <f t="shared" si="0"/>
        <v>-3718.6979999999999</v>
      </c>
      <c r="E9" s="451">
        <f t="shared" si="1"/>
        <v>0</v>
      </c>
      <c r="H9" s="209"/>
      <c r="I9" s="170"/>
      <c r="J9" s="430"/>
      <c r="K9" s="209"/>
      <c r="L9" s="209"/>
      <c r="M9" s="217"/>
      <c r="N9" s="217"/>
      <c r="O9" s="431"/>
      <c r="P9" s="218"/>
    </row>
    <row r="10" spans="1:16" x14ac:dyDescent="0.35">
      <c r="A10" s="172">
        <v>135785.20000000001</v>
      </c>
      <c r="B10" s="170">
        <v>334889.90999999997</v>
      </c>
      <c r="C10" s="209">
        <v>0.06</v>
      </c>
      <c r="D10" s="210">
        <f t="shared" si="0"/>
        <v>-5777.1113999999998</v>
      </c>
      <c r="E10" s="451">
        <f t="shared" si="1"/>
        <v>0</v>
      </c>
      <c r="H10" s="209"/>
      <c r="I10" s="170"/>
      <c r="J10" s="430"/>
      <c r="K10" s="209"/>
      <c r="L10" s="209"/>
      <c r="M10" s="217"/>
      <c r="N10" s="217"/>
      <c r="O10" s="431"/>
      <c r="P10" s="218"/>
    </row>
    <row r="11" spans="1:16" x14ac:dyDescent="0.35">
      <c r="A11" s="172">
        <v>334889.92</v>
      </c>
      <c r="B11" s="170">
        <v>1011705.21</v>
      </c>
      <c r="C11" s="209">
        <v>0.05</v>
      </c>
      <c r="D11" s="210">
        <f t="shared" si="0"/>
        <v>-14769.495499999999</v>
      </c>
      <c r="E11" s="451">
        <f t="shared" si="1"/>
        <v>0</v>
      </c>
      <c r="H11" s="209"/>
      <c r="I11" s="170"/>
      <c r="J11" s="430"/>
      <c r="K11" s="209"/>
      <c r="L11" s="209"/>
      <c r="M11" s="217"/>
      <c r="N11" s="217"/>
      <c r="O11" s="431"/>
      <c r="P11" s="218"/>
    </row>
    <row r="12" spans="1:16" x14ac:dyDescent="0.35">
      <c r="A12" s="172">
        <v>1011705.22</v>
      </c>
      <c r="B12" s="170">
        <v>2023410.42</v>
      </c>
      <c r="C12" s="209">
        <v>0.03</v>
      </c>
      <c r="D12" s="210">
        <f t="shared" si="0"/>
        <v>-29166.156299999999</v>
      </c>
      <c r="E12" s="451">
        <f t="shared" si="1"/>
        <v>0</v>
      </c>
      <c r="H12" s="209"/>
      <c r="I12" s="170"/>
      <c r="J12" s="430"/>
      <c r="K12" s="209"/>
      <c r="L12" s="209"/>
      <c r="M12" s="217"/>
      <c r="N12" s="217"/>
      <c r="O12" s="431"/>
      <c r="P12" s="218"/>
    </row>
    <row r="13" spans="1:16" x14ac:dyDescent="0.35">
      <c r="A13" s="172">
        <v>2023410.43</v>
      </c>
      <c r="B13" s="170">
        <v>3348899.01</v>
      </c>
      <c r="C13" s="209">
        <v>0.02</v>
      </c>
      <c r="D13" s="210">
        <f t="shared" si="0"/>
        <v>-39678.208399999996</v>
      </c>
      <c r="E13" s="451">
        <f t="shared" si="1"/>
        <v>0</v>
      </c>
      <c r="H13" s="209"/>
      <c r="I13" s="219"/>
      <c r="J13" s="430"/>
      <c r="K13" s="209"/>
      <c r="L13" s="209"/>
      <c r="M13" s="209"/>
      <c r="N13" s="209"/>
      <c r="O13" s="216"/>
    </row>
    <row r="14" spans="1:16" ht="15" thickBot="1" x14ac:dyDescent="0.4">
      <c r="A14" s="220">
        <v>3348899.02</v>
      </c>
      <c r="B14" s="170">
        <f>$F$4</f>
        <v>39500</v>
      </c>
      <c r="C14" s="209">
        <v>0.01</v>
      </c>
      <c r="D14" s="210">
        <f t="shared" si="0"/>
        <v>-33093.9902</v>
      </c>
      <c r="E14" s="452">
        <f t="shared" si="1"/>
        <v>0</v>
      </c>
      <c r="H14" s="209"/>
      <c r="I14" s="209"/>
      <c r="J14" s="215"/>
      <c r="K14" s="209"/>
      <c r="L14" s="209"/>
      <c r="M14" s="209"/>
      <c r="N14" s="209"/>
      <c r="O14" s="216"/>
    </row>
    <row r="15" spans="1:16" x14ac:dyDescent="0.35">
      <c r="A15" s="172"/>
      <c r="B15" s="170"/>
      <c r="C15" s="209"/>
      <c r="D15" s="210"/>
      <c r="E15" s="175"/>
      <c r="H15" s="209"/>
      <c r="I15" s="209"/>
      <c r="J15" s="215"/>
      <c r="K15" s="209"/>
      <c r="L15" s="209"/>
      <c r="M15" s="209"/>
      <c r="N15" s="209"/>
      <c r="O15" s="216"/>
    </row>
    <row r="16" spans="1:16" x14ac:dyDescent="0.35">
      <c r="A16" s="220" t="s">
        <v>250</v>
      </c>
      <c r="B16" s="219">
        <v>1500</v>
      </c>
      <c r="C16" s="209"/>
      <c r="D16" s="210"/>
      <c r="E16" s="175"/>
      <c r="H16" s="209"/>
      <c r="I16" s="209"/>
      <c r="J16" s="215"/>
      <c r="K16" s="209"/>
      <c r="L16" s="209"/>
      <c r="M16" s="209"/>
      <c r="N16" s="209"/>
      <c r="O16" s="216"/>
    </row>
    <row r="17" spans="1:15" x14ac:dyDescent="0.35">
      <c r="A17" s="172"/>
      <c r="B17" s="170"/>
      <c r="C17" s="209"/>
      <c r="D17" s="210"/>
      <c r="E17" s="175"/>
      <c r="H17" s="209"/>
      <c r="I17" s="209"/>
      <c r="J17" s="432"/>
      <c r="K17" s="209"/>
      <c r="L17" s="209"/>
      <c r="M17" s="209"/>
      <c r="N17" s="209"/>
      <c r="O17" s="216"/>
    </row>
    <row r="18" spans="1:15" x14ac:dyDescent="0.35">
      <c r="A18" s="220" t="s">
        <v>259</v>
      </c>
      <c r="B18" s="170"/>
      <c r="C18" s="209"/>
      <c r="D18" s="210"/>
      <c r="E18" s="429">
        <f>IF(SUM(E6:E14)&lt;1500,1500,SUM(E6:E14))</f>
        <v>11282.100999999999</v>
      </c>
      <c r="H18" s="209"/>
      <c r="I18" s="209"/>
      <c r="J18" s="215"/>
      <c r="K18" s="209"/>
      <c r="L18" s="209"/>
      <c r="M18" s="209"/>
      <c r="N18" s="209"/>
      <c r="O18" s="216"/>
    </row>
    <row r="19" spans="1:15" x14ac:dyDescent="0.35">
      <c r="A19" s="172"/>
      <c r="B19" s="170"/>
      <c r="C19" s="209"/>
      <c r="D19" s="210"/>
      <c r="E19" s="175"/>
      <c r="H19" s="209"/>
      <c r="I19" s="209"/>
      <c r="J19" s="215"/>
      <c r="K19" s="209"/>
      <c r="L19" s="209"/>
      <c r="M19" s="209"/>
      <c r="N19" s="209"/>
      <c r="O19" s="216"/>
    </row>
    <row r="20" spans="1:15" x14ac:dyDescent="0.35">
      <c r="A20" s="176" t="s">
        <v>273</v>
      </c>
      <c r="B20" s="177"/>
      <c r="C20" s="222"/>
      <c r="D20" s="223"/>
      <c r="E20" s="453">
        <f>E18*F6</f>
        <v>13538.521199999997</v>
      </c>
      <c r="H20" s="209"/>
      <c r="I20" s="209"/>
      <c r="J20" s="215"/>
      <c r="K20" s="209"/>
      <c r="L20" s="209"/>
      <c r="M20" s="209"/>
      <c r="N20" s="209"/>
      <c r="O20" s="216"/>
    </row>
    <row r="21" spans="1:15" x14ac:dyDescent="0.35">
      <c r="A21" s="178"/>
      <c r="B21" s="178"/>
      <c r="D21" s="224"/>
      <c r="E21" s="178"/>
      <c r="G21" s="178"/>
      <c r="H21" s="209"/>
      <c r="I21" s="170"/>
      <c r="J21" s="215"/>
      <c r="K21" s="209"/>
      <c r="L21" s="209"/>
      <c r="M21" s="209"/>
      <c r="N21" s="209"/>
      <c r="O21" s="216"/>
    </row>
    <row r="22" spans="1:15" x14ac:dyDescent="0.35">
      <c r="A22" s="178"/>
      <c r="B22" s="178"/>
      <c r="D22" s="224"/>
      <c r="E22" s="178"/>
      <c r="J22" s="215"/>
      <c r="K22" s="209"/>
      <c r="L22" s="209"/>
      <c r="M22" s="209"/>
      <c r="N22" s="209"/>
      <c r="O22" s="216"/>
    </row>
    <row r="23" spans="1:15" ht="21" x14ac:dyDescent="0.5">
      <c r="A23" s="228" t="s">
        <v>261</v>
      </c>
      <c r="B23" s="229"/>
      <c r="C23" s="229"/>
      <c r="D23" s="229"/>
      <c r="E23" s="229"/>
      <c r="F23" s="229"/>
      <c r="G23" s="229"/>
      <c r="H23" s="229"/>
      <c r="J23" s="215"/>
      <c r="K23" s="209"/>
      <c r="L23" s="209"/>
      <c r="M23" s="209"/>
      <c r="N23" s="209"/>
      <c r="O23" s="216"/>
    </row>
    <row r="24" spans="1:15" x14ac:dyDescent="0.35">
      <c r="A24" s="220" t="s">
        <v>262</v>
      </c>
      <c r="B24" s="170"/>
      <c r="C24" s="209"/>
      <c r="D24" s="210"/>
      <c r="E24" s="170"/>
      <c r="J24" s="215"/>
      <c r="K24" s="209"/>
      <c r="L24" s="209"/>
      <c r="M24" s="209"/>
      <c r="N24" s="209"/>
      <c r="O24" s="216"/>
    </row>
    <row r="25" spans="1:15" x14ac:dyDescent="0.35">
      <c r="A25" s="172"/>
      <c r="B25" s="170"/>
      <c r="C25" s="209"/>
      <c r="D25" s="210"/>
      <c r="E25" s="170"/>
      <c r="J25" s="215"/>
      <c r="K25" s="209"/>
      <c r="L25" s="209"/>
      <c r="M25" s="209"/>
      <c r="N25" s="209"/>
      <c r="O25" s="216"/>
    </row>
    <row r="26" spans="1:15" ht="15" thickBot="1" x14ac:dyDescent="0.4">
      <c r="A26" s="418" t="s">
        <v>272</v>
      </c>
      <c r="B26" s="170"/>
      <c r="C26" s="209"/>
      <c r="D26" s="210"/>
      <c r="E26" s="170"/>
      <c r="F26" s="230"/>
      <c r="J26" s="225"/>
      <c r="K26" s="226"/>
      <c r="L26" s="226"/>
      <c r="M26" s="226"/>
      <c r="N26" s="226"/>
      <c r="O26" s="227"/>
    </row>
    <row r="27" spans="1:15" ht="15" thickBot="1" x14ac:dyDescent="0.4">
      <c r="A27" s="428" t="s">
        <v>282</v>
      </c>
      <c r="B27" s="206"/>
      <c r="C27" s="207"/>
      <c r="D27" s="208"/>
      <c r="E27" s="214"/>
    </row>
    <row r="28" spans="1:15" x14ac:dyDescent="0.35">
      <c r="A28" s="172"/>
      <c r="B28" s="170">
        <v>28142.02</v>
      </c>
      <c r="C28" s="209">
        <v>0.1</v>
      </c>
      <c r="D28" s="210">
        <f>IF($F$4&lt;A29,($F$4-B27)*C28,(B28-A28)*C28)</f>
        <v>2814.2020000000002</v>
      </c>
      <c r="E28" s="446">
        <f>D28</f>
        <v>2814.2020000000002</v>
      </c>
    </row>
    <row r="29" spans="1:15" x14ac:dyDescent="0.35">
      <c r="A29" s="172">
        <v>28142.03</v>
      </c>
      <c r="B29" s="170">
        <v>55580.480000000003</v>
      </c>
      <c r="C29" s="209">
        <v>4.4999999999999998E-2</v>
      </c>
      <c r="D29" s="210">
        <f t="shared" ref="D29:D36" si="2">IF($F$4&lt;A30,($F$4-B28)*C29,(B29-A29)*C29)</f>
        <v>511.10909999999996</v>
      </c>
      <c r="E29" s="447">
        <f>IF((F$4-B28)&lt;0,0,D29)</f>
        <v>511.10909999999996</v>
      </c>
    </row>
    <row r="30" spans="1:15" x14ac:dyDescent="0.35">
      <c r="A30" s="172">
        <v>55580.49</v>
      </c>
      <c r="B30" s="170">
        <v>76686.98</v>
      </c>
      <c r="C30" s="209">
        <v>0.03</v>
      </c>
      <c r="D30" s="210">
        <f t="shared" si="2"/>
        <v>-482.41440000000006</v>
      </c>
      <c r="E30" s="447">
        <f t="shared" ref="E30:E36" si="3">IF((F$4-B29)&lt;0,0,D30)</f>
        <v>0</v>
      </c>
    </row>
    <row r="31" spans="1:15" x14ac:dyDescent="0.35">
      <c r="A31" s="172">
        <v>76686.990000000005</v>
      </c>
      <c r="B31" s="170">
        <v>135785.19</v>
      </c>
      <c r="C31" s="209">
        <v>0.02</v>
      </c>
      <c r="D31" s="210">
        <f t="shared" si="2"/>
        <v>-743.73959999999988</v>
      </c>
      <c r="E31" s="447">
        <f t="shared" si="3"/>
        <v>0</v>
      </c>
    </row>
    <row r="32" spans="1:15" x14ac:dyDescent="0.35">
      <c r="A32" s="172">
        <v>135785.20000000001</v>
      </c>
      <c r="B32" s="170">
        <v>334889.90999999997</v>
      </c>
      <c r="C32" s="209">
        <v>0.01</v>
      </c>
      <c r="D32" s="210">
        <f t="shared" si="2"/>
        <v>-962.8519</v>
      </c>
      <c r="E32" s="447">
        <f t="shared" si="3"/>
        <v>0</v>
      </c>
    </row>
    <row r="33" spans="1:6" x14ac:dyDescent="0.35">
      <c r="A33" s="172">
        <v>334889.92</v>
      </c>
      <c r="B33" s="170">
        <v>1011705.21</v>
      </c>
      <c r="C33" s="209">
        <v>7.4999999999999997E-3</v>
      </c>
      <c r="D33" s="210">
        <f t="shared" si="2"/>
        <v>-2215.4243249999995</v>
      </c>
      <c r="E33" s="447">
        <f t="shared" si="3"/>
        <v>0</v>
      </c>
    </row>
    <row r="34" spans="1:6" x14ac:dyDescent="0.35">
      <c r="A34" s="172">
        <v>1011705.22</v>
      </c>
      <c r="B34" s="170">
        <v>2023410.42</v>
      </c>
      <c r="C34" s="209">
        <v>5.0000000000000001E-3</v>
      </c>
      <c r="D34" s="210">
        <f t="shared" si="2"/>
        <v>-4861.0260499999995</v>
      </c>
      <c r="E34" s="447">
        <f t="shared" si="3"/>
        <v>0</v>
      </c>
    </row>
    <row r="35" spans="1:6" x14ac:dyDescent="0.35">
      <c r="A35" s="172">
        <v>2023410.43</v>
      </c>
      <c r="B35" s="170">
        <v>3348899.01</v>
      </c>
      <c r="C35" s="209">
        <v>5.0000000000000001E-3</v>
      </c>
      <c r="D35" s="210">
        <f t="shared" si="2"/>
        <v>-9919.552099999999</v>
      </c>
      <c r="E35" s="447">
        <f t="shared" si="3"/>
        <v>0</v>
      </c>
    </row>
    <row r="36" spans="1:6" ht="15" thickBot="1" x14ac:dyDescent="0.4">
      <c r="A36" s="445">
        <v>3348899.02</v>
      </c>
      <c r="B36" s="170">
        <f>$F$4</f>
        <v>39500</v>
      </c>
      <c r="C36" s="209">
        <v>0.02</v>
      </c>
      <c r="D36" s="210">
        <f t="shared" si="2"/>
        <v>-66187.9804</v>
      </c>
      <c r="E36" s="448">
        <f t="shared" si="3"/>
        <v>0</v>
      </c>
    </row>
    <row r="37" spans="1:6" x14ac:dyDescent="0.35">
      <c r="A37" s="172"/>
      <c r="B37" s="170"/>
      <c r="C37" s="209"/>
      <c r="D37" s="210"/>
      <c r="E37" s="175"/>
    </row>
    <row r="38" spans="1:6" x14ac:dyDescent="0.35">
      <c r="A38" s="172"/>
      <c r="B38" s="170"/>
      <c r="C38" s="209"/>
      <c r="D38" s="210"/>
      <c r="E38" s="175"/>
    </row>
    <row r="39" spans="1:6" x14ac:dyDescent="0.35">
      <c r="A39" s="172"/>
      <c r="B39" s="170"/>
      <c r="C39" s="209"/>
      <c r="D39" s="210"/>
      <c r="E39" s="175"/>
    </row>
    <row r="40" spans="1:6" x14ac:dyDescent="0.35">
      <c r="A40" s="220" t="s">
        <v>263</v>
      </c>
      <c r="B40" s="170"/>
      <c r="C40" s="209"/>
      <c r="D40" s="210"/>
      <c r="E40" s="221">
        <f>SUM(E28:E36)</f>
        <v>3325.3111000000004</v>
      </c>
    </row>
    <row r="41" spans="1:6" ht="15" thickBot="1" x14ac:dyDescent="0.4">
      <c r="A41" s="220"/>
      <c r="B41" s="170"/>
      <c r="C41" s="209"/>
      <c r="D41" s="210"/>
      <c r="E41" s="444"/>
      <c r="F41" s="209"/>
    </row>
    <row r="42" spans="1:6" ht="15" thickBot="1" x14ac:dyDescent="0.4">
      <c r="A42" s="220"/>
      <c r="B42" s="231" t="s">
        <v>275</v>
      </c>
      <c r="C42" s="441" t="s">
        <v>277</v>
      </c>
      <c r="D42" s="442" t="s">
        <v>265</v>
      </c>
      <c r="E42" s="433" t="s">
        <v>276</v>
      </c>
    </row>
    <row r="43" spans="1:6" x14ac:dyDescent="0.35">
      <c r="A43" s="232" t="s">
        <v>266</v>
      </c>
      <c r="B43" s="233">
        <v>10.050000000000001</v>
      </c>
      <c r="C43" s="435">
        <v>10.55</v>
      </c>
      <c r="D43" s="439">
        <v>100</v>
      </c>
      <c r="E43" s="436">
        <f>D43*C43</f>
        <v>1055</v>
      </c>
    </row>
    <row r="44" spans="1:6" x14ac:dyDescent="0.35">
      <c r="A44" s="232" t="s">
        <v>238</v>
      </c>
      <c r="B44" s="233">
        <v>13.41</v>
      </c>
      <c r="C44" s="435">
        <v>14.08</v>
      </c>
      <c r="D44" s="439">
        <v>50</v>
      </c>
      <c r="E44" s="436">
        <f>D44*C44</f>
        <v>704</v>
      </c>
    </row>
    <row r="45" spans="1:6" x14ac:dyDescent="0.35">
      <c r="A45" s="232" t="s">
        <v>267</v>
      </c>
      <c r="B45" s="233">
        <v>6</v>
      </c>
      <c r="C45" s="435">
        <v>6</v>
      </c>
      <c r="D45" s="439"/>
      <c r="E45" s="436"/>
    </row>
    <row r="46" spans="1:6" x14ac:dyDescent="0.35">
      <c r="A46" s="232" t="s">
        <v>268</v>
      </c>
      <c r="B46" s="233">
        <v>6.7</v>
      </c>
      <c r="C46" s="435">
        <v>7.04</v>
      </c>
      <c r="D46" s="439">
        <v>522</v>
      </c>
      <c r="E46" s="436">
        <f>D46*C46</f>
        <v>3674.88</v>
      </c>
    </row>
    <row r="47" spans="1:6" x14ac:dyDescent="0.35">
      <c r="A47" s="232" t="s">
        <v>240</v>
      </c>
      <c r="B47" s="233">
        <v>56.29</v>
      </c>
      <c r="C47" s="435">
        <v>59.1</v>
      </c>
      <c r="D47" s="439"/>
      <c r="E47" s="436">
        <f>D47*C47</f>
        <v>0</v>
      </c>
    </row>
    <row r="48" spans="1:6" ht="15" thickBot="1" x14ac:dyDescent="0.4">
      <c r="A48" s="232" t="s">
        <v>241</v>
      </c>
      <c r="B48" s="233">
        <v>0.42</v>
      </c>
      <c r="C48" s="437">
        <v>0.44</v>
      </c>
      <c r="D48" s="440"/>
      <c r="E48" s="438">
        <f>D48*C48</f>
        <v>0</v>
      </c>
    </row>
    <row r="49" spans="1:7" ht="15" thickBot="1" x14ac:dyDescent="0.4">
      <c r="A49" s="172"/>
      <c r="B49" s="170"/>
      <c r="C49" s="209"/>
      <c r="D49" s="210"/>
      <c r="E49" s="175"/>
    </row>
    <row r="50" spans="1:7" ht="15" thickBot="1" x14ac:dyDescent="0.4">
      <c r="A50" s="234" t="s">
        <v>278</v>
      </c>
      <c r="B50" s="235"/>
      <c r="C50" s="236"/>
      <c r="D50" s="237"/>
      <c r="E50" s="443">
        <f>SUM(E43:E48)</f>
        <v>5433.88</v>
      </c>
      <c r="G50" s="178"/>
    </row>
    <row r="51" spans="1:7" ht="15" thickBot="1" x14ac:dyDescent="0.4">
      <c r="A51" s="234" t="s">
        <v>279</v>
      </c>
      <c r="B51" s="235"/>
      <c r="C51" s="236"/>
      <c r="D51" s="237"/>
      <c r="E51" s="238">
        <f>IF(E50&gt;E40,E50-E40,0)</f>
        <v>2108.5688999999998</v>
      </c>
    </row>
    <row r="52" spans="1:7" x14ac:dyDescent="0.35">
      <c r="A52" s="178"/>
      <c r="B52" s="178"/>
      <c r="D52" s="224"/>
      <c r="E52" s="178"/>
    </row>
    <row r="53" spans="1:7" x14ac:dyDescent="0.35">
      <c r="A53" s="434" t="s">
        <v>274</v>
      </c>
      <c r="B53" s="177"/>
      <c r="C53" s="222"/>
      <c r="D53" s="224"/>
      <c r="E53" s="178"/>
    </row>
    <row r="54" spans="1:7" x14ac:dyDescent="0.35">
      <c r="A54" s="427" t="s">
        <v>260</v>
      </c>
      <c r="B54" s="424"/>
      <c r="C54" s="419"/>
      <c r="D54" s="224"/>
      <c r="E54" s="178"/>
    </row>
    <row r="55" spans="1:7" x14ac:dyDescent="0.35">
      <c r="A55" s="422"/>
      <c r="B55" s="425">
        <v>28142.02</v>
      </c>
      <c r="C55" s="420">
        <v>0.1</v>
      </c>
      <c r="D55" s="224"/>
      <c r="E55" s="178"/>
    </row>
    <row r="56" spans="1:7" x14ac:dyDescent="0.35">
      <c r="A56" s="422">
        <v>28142.03</v>
      </c>
      <c r="B56" s="425">
        <v>55580.480000000003</v>
      </c>
      <c r="C56" s="420">
        <v>4.4999999999999998E-2</v>
      </c>
      <c r="D56" s="224"/>
      <c r="E56" s="178"/>
    </row>
    <row r="57" spans="1:7" x14ac:dyDescent="0.35">
      <c r="A57" s="422">
        <v>55580.49</v>
      </c>
      <c r="B57" s="425">
        <v>76686.98</v>
      </c>
      <c r="C57" s="420">
        <v>0.03</v>
      </c>
      <c r="D57" s="224"/>
      <c r="E57" s="178"/>
    </row>
    <row r="58" spans="1:7" x14ac:dyDescent="0.35">
      <c r="A58" s="422">
        <v>76686.990000000005</v>
      </c>
      <c r="B58" s="425">
        <v>135785.19</v>
      </c>
      <c r="C58" s="420">
        <v>0.02</v>
      </c>
      <c r="D58" s="224"/>
      <c r="E58" s="178"/>
    </row>
    <row r="59" spans="1:7" x14ac:dyDescent="0.35">
      <c r="A59" s="422">
        <v>135785.20000000001</v>
      </c>
      <c r="B59" s="425">
        <v>334889.90999999997</v>
      </c>
      <c r="C59" s="420">
        <v>0.01</v>
      </c>
      <c r="D59" s="224"/>
      <c r="E59" s="178"/>
    </row>
    <row r="60" spans="1:7" x14ac:dyDescent="0.35">
      <c r="A60" s="422">
        <v>334889.92</v>
      </c>
      <c r="B60" s="425">
        <v>1011705.21</v>
      </c>
      <c r="C60" s="420">
        <v>7.4999999999999997E-3</v>
      </c>
      <c r="D60" s="224"/>
      <c r="E60" s="178"/>
    </row>
    <row r="61" spans="1:7" x14ac:dyDescent="0.35">
      <c r="A61" s="422">
        <v>1011705.22</v>
      </c>
      <c r="B61" s="425">
        <v>2023410.42</v>
      </c>
      <c r="C61" s="420">
        <v>5.0000000000000001E-3</v>
      </c>
      <c r="D61" s="224"/>
      <c r="E61" s="178"/>
    </row>
    <row r="62" spans="1:7" x14ac:dyDescent="0.35">
      <c r="A62" s="423">
        <v>2023410.42</v>
      </c>
      <c r="B62" s="426">
        <v>3348899.01</v>
      </c>
      <c r="C62" s="421">
        <v>5.0000000000000001E-3</v>
      </c>
      <c r="D62" s="224"/>
      <c r="E62" s="178"/>
    </row>
    <row r="63" spans="1:7" x14ac:dyDescent="0.35">
      <c r="A63" s="178"/>
      <c r="B63" s="178"/>
      <c r="D63" s="224"/>
      <c r="E63" s="178"/>
    </row>
    <row r="64" spans="1:7" x14ac:dyDescent="0.35">
      <c r="A64" s="178"/>
      <c r="B64" s="178"/>
      <c r="D64" s="224"/>
      <c r="E64" s="178"/>
    </row>
    <row r="65" spans="1:5" x14ac:dyDescent="0.35">
      <c r="A65" s="178"/>
      <c r="B65" s="178"/>
      <c r="D65" s="224"/>
      <c r="E65" s="178"/>
    </row>
    <row r="66" spans="1:5" x14ac:dyDescent="0.35">
      <c r="A66" s="178"/>
      <c r="B66" s="178"/>
      <c r="D66" s="224"/>
      <c r="E66" s="178"/>
    </row>
    <row r="67" spans="1:5" x14ac:dyDescent="0.35">
      <c r="A67" s="178"/>
      <c r="B67" s="178"/>
      <c r="D67" s="224"/>
      <c r="E67" s="178"/>
    </row>
    <row r="68" spans="1:5" x14ac:dyDescent="0.35">
      <c r="A68" s="178"/>
      <c r="B68" s="178"/>
      <c r="D68" s="224"/>
      <c r="E68" s="178"/>
    </row>
    <row r="69" spans="1:5" x14ac:dyDescent="0.35">
      <c r="A69" s="178"/>
      <c r="B69" s="178"/>
      <c r="D69" s="224"/>
      <c r="E69" s="178"/>
    </row>
    <row r="70" spans="1:5" x14ac:dyDescent="0.35">
      <c r="A70" s="178"/>
      <c r="B70" s="178"/>
      <c r="D70" s="224"/>
      <c r="E70" s="178"/>
    </row>
    <row r="71" spans="1:5" x14ac:dyDescent="0.35">
      <c r="A71" s="178"/>
      <c r="B71" s="178"/>
      <c r="D71" s="224"/>
      <c r="E71" s="178"/>
    </row>
    <row r="72" spans="1:5" x14ac:dyDescent="0.35">
      <c r="A72" s="178"/>
      <c r="B72" s="178"/>
      <c r="D72" s="224"/>
      <c r="E72" s="178"/>
    </row>
    <row r="73" spans="1:5" x14ac:dyDescent="0.35">
      <c r="A73" s="178"/>
      <c r="B73" s="178"/>
      <c r="D73" s="224"/>
      <c r="E73" s="178"/>
    </row>
    <row r="74" spans="1:5" x14ac:dyDescent="0.35">
      <c r="A74" s="178"/>
      <c r="B74" s="178"/>
      <c r="D74" s="224"/>
      <c r="E74" s="178"/>
    </row>
    <row r="75" spans="1:5" x14ac:dyDescent="0.35">
      <c r="A75" s="178"/>
      <c r="B75" s="178"/>
      <c r="D75" s="224"/>
      <c r="E75" s="178"/>
    </row>
    <row r="76" spans="1:5" x14ac:dyDescent="0.35">
      <c r="A76" s="178"/>
      <c r="B76" s="178"/>
      <c r="D76" s="224"/>
      <c r="E76" s="178"/>
    </row>
    <row r="77" spans="1:5" x14ac:dyDescent="0.35">
      <c r="A77" s="178"/>
      <c r="B77" s="178"/>
      <c r="D77" s="224"/>
      <c r="E77" s="178"/>
    </row>
    <row r="78" spans="1:5" x14ac:dyDescent="0.35">
      <c r="A78" s="178"/>
      <c r="B78" s="178"/>
      <c r="D78" s="224"/>
      <c r="E78" s="178"/>
    </row>
    <row r="79" spans="1:5" x14ac:dyDescent="0.35">
      <c r="A79" s="178"/>
      <c r="B79" s="178"/>
      <c r="D79" s="224"/>
      <c r="E79" s="178"/>
    </row>
    <row r="80" spans="1:5" x14ac:dyDescent="0.35">
      <c r="A80" s="178"/>
      <c r="B80" s="178"/>
      <c r="D80" s="224"/>
      <c r="E80" s="178"/>
    </row>
    <row r="81" spans="1:5" x14ac:dyDescent="0.35">
      <c r="A81" s="178"/>
      <c r="B81" s="178"/>
      <c r="D81" s="224"/>
      <c r="E81" s="178"/>
    </row>
    <row r="82" spans="1:5" x14ac:dyDescent="0.35">
      <c r="A82" s="178"/>
      <c r="B82" s="178"/>
      <c r="D82" s="224"/>
      <c r="E82" s="178"/>
    </row>
    <row r="83" spans="1:5" x14ac:dyDescent="0.35">
      <c r="A83" s="178"/>
      <c r="B83" s="178"/>
      <c r="D83" s="224"/>
      <c r="E83" s="178"/>
    </row>
    <row r="84" spans="1:5" x14ac:dyDescent="0.35">
      <c r="A84" s="178"/>
      <c r="B84" s="178"/>
      <c r="D84" s="224"/>
      <c r="E84" s="178"/>
    </row>
    <row r="85" spans="1:5" x14ac:dyDescent="0.35">
      <c r="A85" s="178"/>
      <c r="B85" s="178"/>
      <c r="D85" s="224"/>
      <c r="E85" s="178"/>
    </row>
    <row r="86" spans="1:5" x14ac:dyDescent="0.35">
      <c r="A86" s="178"/>
      <c r="B86" s="178"/>
      <c r="D86" s="224"/>
      <c r="E86" s="178"/>
    </row>
    <row r="87" spans="1:5" x14ac:dyDescent="0.35">
      <c r="A87" s="178"/>
      <c r="B87" s="178"/>
      <c r="D87" s="224"/>
      <c r="E87" s="178"/>
    </row>
    <row r="88" spans="1:5" x14ac:dyDescent="0.35">
      <c r="A88" s="178"/>
      <c r="B88" s="178"/>
      <c r="D88" s="224"/>
      <c r="E88" s="178"/>
    </row>
    <row r="89" spans="1:5" x14ac:dyDescent="0.35">
      <c r="A89" s="178"/>
      <c r="B89" s="178"/>
      <c r="D89" s="224"/>
      <c r="E89" s="178"/>
    </row>
    <row r="90" spans="1:5" x14ac:dyDescent="0.35">
      <c r="A90" s="178"/>
      <c r="B90" s="178"/>
      <c r="D90" s="224"/>
      <c r="E90" s="178"/>
    </row>
    <row r="91" spans="1:5" x14ac:dyDescent="0.35">
      <c r="A91" s="178"/>
      <c r="B91" s="178"/>
      <c r="D91" s="224"/>
      <c r="E91" s="178"/>
    </row>
    <row r="92" spans="1:5" x14ac:dyDescent="0.35">
      <c r="A92" s="178"/>
      <c r="B92" s="178"/>
      <c r="D92" s="224"/>
      <c r="E92" s="178"/>
    </row>
    <row r="93" spans="1:5" x14ac:dyDescent="0.35">
      <c r="A93" s="178"/>
      <c r="B93" s="178"/>
      <c r="D93" s="224"/>
      <c r="E93" s="178"/>
    </row>
    <row r="94" spans="1:5" x14ac:dyDescent="0.35">
      <c r="A94" s="178"/>
      <c r="B94" s="178"/>
      <c r="D94" s="224"/>
      <c r="E94" s="178"/>
    </row>
    <row r="95" spans="1:5" x14ac:dyDescent="0.35">
      <c r="A95" s="178"/>
      <c r="B95" s="178"/>
      <c r="D95" s="224"/>
      <c r="E95" s="178"/>
    </row>
    <row r="96" spans="1:5" x14ac:dyDescent="0.35">
      <c r="A96" s="178"/>
      <c r="B96" s="178"/>
      <c r="D96" s="224"/>
      <c r="E96" s="178"/>
    </row>
    <row r="97" spans="1:5" x14ac:dyDescent="0.35">
      <c r="A97" s="178"/>
      <c r="B97" s="178"/>
      <c r="D97" s="224"/>
      <c r="E97" s="178"/>
    </row>
    <row r="98" spans="1:5" x14ac:dyDescent="0.35">
      <c r="A98" s="178"/>
      <c r="B98" s="178"/>
      <c r="D98" s="224"/>
      <c r="E98" s="178"/>
    </row>
    <row r="99" spans="1:5" x14ac:dyDescent="0.35">
      <c r="A99" s="178"/>
      <c r="B99" s="178"/>
      <c r="D99" s="224"/>
      <c r="E99" s="178"/>
    </row>
    <row r="100" spans="1:5" x14ac:dyDescent="0.35">
      <c r="A100" s="178"/>
      <c r="B100" s="178"/>
      <c r="D100" s="224"/>
      <c r="E100" s="178"/>
    </row>
    <row r="101" spans="1:5" x14ac:dyDescent="0.35">
      <c r="A101" s="178"/>
      <c r="B101" s="178"/>
      <c r="D101" s="224"/>
      <c r="E101" s="178"/>
    </row>
    <row r="102" spans="1:5" x14ac:dyDescent="0.35">
      <c r="A102" s="178"/>
      <c r="B102" s="178"/>
      <c r="D102" s="224"/>
      <c r="E102" s="178"/>
    </row>
    <row r="103" spans="1:5" x14ac:dyDescent="0.35">
      <c r="A103" s="178"/>
      <c r="B103" s="178"/>
      <c r="D103" s="224"/>
      <c r="E103" s="178"/>
    </row>
    <row r="104" spans="1:5" x14ac:dyDescent="0.35">
      <c r="A104" s="178"/>
      <c r="B104" s="178"/>
      <c r="D104" s="224"/>
      <c r="E104" s="178"/>
    </row>
    <row r="105" spans="1:5" x14ac:dyDescent="0.35">
      <c r="A105" s="178"/>
      <c r="B105" s="178"/>
      <c r="D105" s="224"/>
      <c r="E105" s="178"/>
    </row>
    <row r="106" spans="1:5" x14ac:dyDescent="0.35">
      <c r="A106" s="178"/>
      <c r="B106" s="178"/>
      <c r="D106" s="224"/>
      <c r="E106" s="178"/>
    </row>
    <row r="107" spans="1:5" x14ac:dyDescent="0.35">
      <c r="A107" s="178"/>
      <c r="B107" s="178"/>
      <c r="D107" s="224"/>
      <c r="E107" s="178"/>
    </row>
    <row r="108" spans="1:5" x14ac:dyDescent="0.35">
      <c r="A108" s="178"/>
      <c r="B108" s="178"/>
      <c r="D108" s="224"/>
      <c r="E108" s="178"/>
    </row>
    <row r="109" spans="1:5" x14ac:dyDescent="0.35">
      <c r="A109" s="178"/>
      <c r="B109" s="178"/>
      <c r="D109" s="224"/>
      <c r="E109" s="178"/>
    </row>
    <row r="110" spans="1:5" x14ac:dyDescent="0.35">
      <c r="A110" s="178"/>
      <c r="B110" s="178"/>
      <c r="D110" s="224"/>
      <c r="E110" s="178"/>
    </row>
    <row r="111" spans="1:5" x14ac:dyDescent="0.35">
      <c r="A111" s="178"/>
      <c r="B111" s="178"/>
      <c r="D111" s="224"/>
      <c r="E111" s="178"/>
    </row>
    <row r="112" spans="1:5" x14ac:dyDescent="0.35">
      <c r="A112" s="178"/>
      <c r="B112" s="178"/>
      <c r="D112" s="224"/>
      <c r="E112" s="178"/>
    </row>
    <row r="113" spans="1:5" x14ac:dyDescent="0.35">
      <c r="A113" s="178"/>
      <c r="B113" s="178"/>
      <c r="D113" s="224"/>
      <c r="E113" s="178"/>
    </row>
    <row r="114" spans="1:5" x14ac:dyDescent="0.35">
      <c r="A114" s="178"/>
      <c r="B114" s="178"/>
      <c r="D114" s="224"/>
      <c r="E114" s="178"/>
    </row>
    <row r="115" spans="1:5" x14ac:dyDescent="0.35">
      <c r="A115" s="178"/>
      <c r="B115" s="178"/>
      <c r="D115" s="224"/>
      <c r="E115" s="178"/>
    </row>
    <row r="116" spans="1:5" x14ac:dyDescent="0.35">
      <c r="A116" s="178"/>
      <c r="B116" s="178"/>
      <c r="D116" s="224"/>
      <c r="E116" s="178"/>
    </row>
    <row r="117" spans="1:5" x14ac:dyDescent="0.35">
      <c r="A117" s="178"/>
      <c r="B117" s="178"/>
      <c r="D117" s="224"/>
      <c r="E117" s="178"/>
    </row>
    <row r="118" spans="1:5" x14ac:dyDescent="0.35">
      <c r="A118" s="178"/>
      <c r="B118" s="178"/>
      <c r="D118" s="224"/>
      <c r="E118" s="178"/>
    </row>
    <row r="119" spans="1:5" x14ac:dyDescent="0.35">
      <c r="A119" s="178"/>
      <c r="B119" s="178"/>
      <c r="D119" s="224"/>
      <c r="E119" s="178"/>
    </row>
    <row r="120" spans="1:5" x14ac:dyDescent="0.35">
      <c r="A120" s="178"/>
      <c r="B120" s="178"/>
      <c r="D120" s="224"/>
      <c r="E120" s="178"/>
    </row>
    <row r="121" spans="1:5" x14ac:dyDescent="0.35">
      <c r="A121" s="178"/>
      <c r="B121" s="178"/>
      <c r="D121" s="224"/>
      <c r="E121" s="178"/>
    </row>
    <row r="122" spans="1:5" x14ac:dyDescent="0.35">
      <c r="A122" s="178"/>
      <c r="B122" s="178"/>
      <c r="D122" s="224"/>
      <c r="E122" s="178"/>
    </row>
    <row r="123" spans="1:5" x14ac:dyDescent="0.35">
      <c r="A123" s="178"/>
      <c r="B123" s="178"/>
      <c r="D123" s="224"/>
      <c r="E123" s="178"/>
    </row>
    <row r="124" spans="1:5" x14ac:dyDescent="0.35">
      <c r="A124" s="178"/>
      <c r="B124" s="178"/>
      <c r="D124" s="224"/>
      <c r="E124" s="178"/>
    </row>
    <row r="125" spans="1:5" x14ac:dyDescent="0.35">
      <c r="A125" s="178"/>
      <c r="B125" s="178"/>
      <c r="D125" s="224"/>
      <c r="E125" s="178"/>
    </row>
    <row r="126" spans="1:5" x14ac:dyDescent="0.35">
      <c r="A126" s="178"/>
      <c r="B126" s="178"/>
      <c r="D126" s="224"/>
      <c r="E126" s="178"/>
    </row>
    <row r="127" spans="1:5" x14ac:dyDescent="0.35">
      <c r="A127" s="178"/>
      <c r="B127" s="178"/>
      <c r="D127" s="224"/>
      <c r="E127" s="178"/>
    </row>
    <row r="128" spans="1:5" x14ac:dyDescent="0.35">
      <c r="A128" s="178"/>
      <c r="B128" s="178"/>
      <c r="D128" s="224"/>
      <c r="E128" s="178"/>
    </row>
    <row r="129" spans="1:5" x14ac:dyDescent="0.35">
      <c r="A129" s="178"/>
      <c r="B129" s="178"/>
      <c r="D129" s="224"/>
      <c r="E129" s="178"/>
    </row>
    <row r="130" spans="1:5" x14ac:dyDescent="0.35">
      <c r="A130" s="178"/>
      <c r="B130" s="178"/>
      <c r="D130" s="224"/>
      <c r="E130" s="178"/>
    </row>
    <row r="131" spans="1:5" x14ac:dyDescent="0.35">
      <c r="A131" s="178"/>
      <c r="B131" s="178"/>
      <c r="D131" s="224"/>
      <c r="E131" s="178"/>
    </row>
    <row r="132" spans="1:5" x14ac:dyDescent="0.35">
      <c r="A132" s="178"/>
      <c r="B132" s="178"/>
      <c r="D132" s="224"/>
      <c r="E132" s="178"/>
    </row>
    <row r="133" spans="1:5" x14ac:dyDescent="0.35">
      <c r="A133" s="178"/>
      <c r="B133" s="178"/>
      <c r="D133" s="224"/>
      <c r="E133" s="178"/>
    </row>
    <row r="134" spans="1:5" x14ac:dyDescent="0.35">
      <c r="A134" s="178"/>
      <c r="B134" s="178"/>
      <c r="D134" s="224"/>
      <c r="E134" s="178"/>
    </row>
    <row r="135" spans="1:5" x14ac:dyDescent="0.35">
      <c r="A135" s="178"/>
      <c r="B135" s="178"/>
      <c r="D135" s="224"/>
      <c r="E135" s="178"/>
    </row>
    <row r="136" spans="1:5" x14ac:dyDescent="0.35">
      <c r="A136" s="178"/>
      <c r="B136" s="178"/>
      <c r="D136" s="224"/>
      <c r="E136" s="178"/>
    </row>
    <row r="137" spans="1:5" x14ac:dyDescent="0.35">
      <c r="A137" s="178"/>
      <c r="B137" s="178"/>
      <c r="D137" s="224"/>
      <c r="E137" s="178"/>
    </row>
    <row r="138" spans="1:5" x14ac:dyDescent="0.35">
      <c r="A138" s="178"/>
      <c r="B138" s="178"/>
      <c r="D138" s="224"/>
      <c r="E138" s="178"/>
    </row>
    <row r="139" spans="1:5" x14ac:dyDescent="0.35">
      <c r="A139" s="178"/>
      <c r="B139" s="178"/>
      <c r="D139" s="224"/>
      <c r="E139" s="178"/>
    </row>
    <row r="140" spans="1:5" x14ac:dyDescent="0.35">
      <c r="A140" s="178"/>
      <c r="B140" s="178"/>
      <c r="D140" s="224"/>
      <c r="E140" s="178"/>
    </row>
    <row r="141" spans="1:5" x14ac:dyDescent="0.35">
      <c r="A141" s="178"/>
      <c r="B141" s="178"/>
      <c r="D141" s="224"/>
      <c r="E141" s="178"/>
    </row>
    <row r="142" spans="1:5" x14ac:dyDescent="0.35">
      <c r="A142" s="178"/>
      <c r="B142" s="178"/>
      <c r="D142" s="224"/>
      <c r="E142" s="178"/>
    </row>
    <row r="143" spans="1:5" x14ac:dyDescent="0.35">
      <c r="A143" s="178"/>
      <c r="B143" s="178"/>
      <c r="D143" s="224"/>
      <c r="E143" s="178"/>
    </row>
    <row r="144" spans="1:5" x14ac:dyDescent="0.35">
      <c r="A144" s="178"/>
      <c r="B144" s="178"/>
      <c r="D144" s="224"/>
      <c r="E144" s="178"/>
    </row>
    <row r="145" spans="1:5" x14ac:dyDescent="0.35">
      <c r="A145" s="178"/>
      <c r="B145" s="178"/>
      <c r="D145" s="224"/>
      <c r="E145" s="178"/>
    </row>
    <row r="146" spans="1:5" x14ac:dyDescent="0.35">
      <c r="A146" s="178"/>
      <c r="B146" s="178"/>
      <c r="D146" s="224"/>
      <c r="E146" s="178"/>
    </row>
    <row r="147" spans="1:5" x14ac:dyDescent="0.35">
      <c r="A147" s="178"/>
      <c r="B147" s="178"/>
      <c r="D147" s="224"/>
      <c r="E147" s="178"/>
    </row>
    <row r="148" spans="1:5" x14ac:dyDescent="0.35">
      <c r="A148" s="178"/>
      <c r="B148" s="178"/>
      <c r="D148" s="224"/>
      <c r="E148" s="178"/>
    </row>
    <row r="149" spans="1:5" x14ac:dyDescent="0.35">
      <c r="A149" s="178"/>
      <c r="B149" s="178"/>
      <c r="D149" s="224"/>
      <c r="E149" s="178"/>
    </row>
    <row r="150" spans="1:5" x14ac:dyDescent="0.35">
      <c r="A150" s="178"/>
      <c r="B150" s="178"/>
      <c r="D150" s="224"/>
      <c r="E150" s="178"/>
    </row>
    <row r="151" spans="1:5" x14ac:dyDescent="0.35">
      <c r="A151" s="178"/>
      <c r="B151" s="178"/>
      <c r="D151" s="224"/>
      <c r="E151" s="178"/>
    </row>
    <row r="152" spans="1:5" x14ac:dyDescent="0.35">
      <c r="A152" s="178"/>
      <c r="B152" s="178"/>
      <c r="D152" s="224"/>
      <c r="E152" s="178"/>
    </row>
    <row r="153" spans="1:5" x14ac:dyDescent="0.35">
      <c r="A153" s="178"/>
      <c r="B153" s="178"/>
      <c r="D153" s="224"/>
      <c r="E153" s="178"/>
    </row>
    <row r="154" spans="1:5" x14ac:dyDescent="0.35">
      <c r="A154" s="178"/>
      <c r="B154" s="178"/>
      <c r="D154" s="224"/>
      <c r="E154" s="178"/>
    </row>
    <row r="155" spans="1:5" x14ac:dyDescent="0.35">
      <c r="A155" s="178"/>
      <c r="B155" s="178"/>
      <c r="D155" s="224"/>
      <c r="E155" s="178"/>
    </row>
    <row r="156" spans="1:5" x14ac:dyDescent="0.35">
      <c r="A156" s="178"/>
      <c r="B156" s="178"/>
      <c r="D156" s="224"/>
      <c r="E156" s="178"/>
    </row>
    <row r="157" spans="1:5" x14ac:dyDescent="0.35">
      <c r="A157" s="178"/>
      <c r="B157" s="178"/>
      <c r="D157" s="224"/>
      <c r="E157" s="178"/>
    </row>
    <row r="158" spans="1:5" x14ac:dyDescent="0.35">
      <c r="A158" s="178"/>
      <c r="B158" s="178"/>
      <c r="D158" s="224"/>
      <c r="E158" s="178"/>
    </row>
    <row r="159" spans="1:5" x14ac:dyDescent="0.35">
      <c r="A159" s="178"/>
      <c r="B159" s="178"/>
      <c r="D159" s="224"/>
      <c r="E159" s="178"/>
    </row>
    <row r="160" spans="1:5" x14ac:dyDescent="0.35">
      <c r="A160" s="178"/>
      <c r="B160" s="178"/>
      <c r="D160" s="224"/>
      <c r="E160" s="178"/>
    </row>
    <row r="161" spans="1:5" x14ac:dyDescent="0.35">
      <c r="A161" s="178"/>
      <c r="B161" s="178"/>
      <c r="D161" s="224"/>
      <c r="E161" s="178"/>
    </row>
    <row r="162" spans="1:5" x14ac:dyDescent="0.35">
      <c r="A162" s="178"/>
      <c r="B162" s="178"/>
      <c r="D162" s="224"/>
      <c r="E162" s="178"/>
    </row>
    <row r="163" spans="1:5" x14ac:dyDescent="0.35">
      <c r="A163" s="178"/>
      <c r="B163" s="178"/>
      <c r="D163" s="224"/>
      <c r="E163" s="178"/>
    </row>
    <row r="164" spans="1:5" x14ac:dyDescent="0.35">
      <c r="A164" s="178"/>
      <c r="B164" s="178"/>
      <c r="D164" s="224"/>
      <c r="E164" s="178"/>
    </row>
    <row r="165" spans="1:5" x14ac:dyDescent="0.35">
      <c r="A165" s="178"/>
      <c r="B165" s="178"/>
      <c r="D165" s="224"/>
      <c r="E165" s="178"/>
    </row>
    <row r="166" spans="1:5" x14ac:dyDescent="0.35">
      <c r="A166" s="178"/>
      <c r="B166" s="178"/>
      <c r="D166" s="224"/>
      <c r="E166" s="178"/>
    </row>
    <row r="167" spans="1:5" x14ac:dyDescent="0.35">
      <c r="A167" s="178"/>
      <c r="B167" s="178"/>
      <c r="D167" s="224"/>
      <c r="E167" s="178"/>
    </row>
    <row r="168" spans="1:5" x14ac:dyDescent="0.35">
      <c r="A168" s="178"/>
      <c r="B168" s="178"/>
      <c r="D168" s="224"/>
      <c r="E168" s="178"/>
    </row>
    <row r="169" spans="1:5" x14ac:dyDescent="0.35">
      <c r="A169" s="178"/>
      <c r="B169" s="178"/>
      <c r="D169" s="224"/>
      <c r="E169" s="178"/>
    </row>
    <row r="170" spans="1:5" x14ac:dyDescent="0.35">
      <c r="A170" s="178"/>
      <c r="B170" s="178"/>
      <c r="D170" s="224"/>
      <c r="E170" s="178"/>
    </row>
    <row r="171" spans="1:5" x14ac:dyDescent="0.35">
      <c r="A171" s="178"/>
      <c r="B171" s="178"/>
      <c r="D171" s="224"/>
      <c r="E171" s="178"/>
    </row>
    <row r="172" spans="1:5" x14ac:dyDescent="0.35">
      <c r="A172" s="178"/>
      <c r="B172" s="178"/>
      <c r="D172" s="224"/>
      <c r="E172" s="178"/>
    </row>
    <row r="173" spans="1:5" x14ac:dyDescent="0.35">
      <c r="A173" s="178"/>
      <c r="B173" s="178"/>
      <c r="D173" s="224"/>
      <c r="E173" s="178"/>
    </row>
    <row r="174" spans="1:5" x14ac:dyDescent="0.35">
      <c r="A174" s="178"/>
      <c r="B174" s="178"/>
      <c r="D174" s="224"/>
      <c r="E174" s="178"/>
    </row>
    <row r="175" spans="1:5" x14ac:dyDescent="0.35">
      <c r="A175" s="178"/>
      <c r="B175" s="178"/>
      <c r="D175" s="224"/>
      <c r="E175" s="178"/>
    </row>
    <row r="176" spans="1:5" x14ac:dyDescent="0.35">
      <c r="A176" s="178"/>
      <c r="B176" s="178"/>
      <c r="D176" s="224"/>
      <c r="E176" s="178"/>
    </row>
    <row r="177" spans="1:5" x14ac:dyDescent="0.35">
      <c r="A177" s="178"/>
      <c r="B177" s="178"/>
      <c r="D177" s="224"/>
      <c r="E177" s="178"/>
    </row>
    <row r="178" spans="1:5" x14ac:dyDescent="0.35">
      <c r="A178" s="178"/>
      <c r="B178" s="178"/>
      <c r="D178" s="224"/>
      <c r="E178" s="178"/>
    </row>
    <row r="179" spans="1:5" x14ac:dyDescent="0.35">
      <c r="A179" s="178"/>
      <c r="B179" s="178"/>
      <c r="D179" s="224"/>
      <c r="E179" s="178"/>
    </row>
    <row r="180" spans="1:5" x14ac:dyDescent="0.35">
      <c r="A180" s="178"/>
      <c r="B180" s="178"/>
      <c r="D180" s="224"/>
      <c r="E180" s="178"/>
    </row>
    <row r="181" spans="1:5" x14ac:dyDescent="0.35">
      <c r="A181" s="178"/>
      <c r="B181" s="178"/>
      <c r="D181" s="224"/>
      <c r="E181" s="178"/>
    </row>
    <row r="182" spans="1:5" x14ac:dyDescent="0.35">
      <c r="A182" s="178"/>
      <c r="B182" s="178"/>
      <c r="D182" s="224"/>
      <c r="E182" s="178"/>
    </row>
    <row r="183" spans="1:5" x14ac:dyDescent="0.35">
      <c r="A183" s="178"/>
      <c r="B183" s="178"/>
      <c r="D183" s="224"/>
      <c r="E183" s="178"/>
    </row>
    <row r="184" spans="1:5" x14ac:dyDescent="0.35">
      <c r="A184" s="178"/>
      <c r="B184" s="178"/>
      <c r="D184" s="224"/>
      <c r="E184" s="178"/>
    </row>
    <row r="185" spans="1:5" x14ac:dyDescent="0.35">
      <c r="A185" s="178"/>
      <c r="B185" s="178"/>
      <c r="D185" s="224"/>
      <c r="E185" s="178"/>
    </row>
    <row r="186" spans="1:5" x14ac:dyDescent="0.35">
      <c r="A186" s="178"/>
      <c r="B186" s="178"/>
      <c r="D186" s="224"/>
      <c r="E186" s="178"/>
    </row>
    <row r="187" spans="1:5" x14ac:dyDescent="0.35">
      <c r="A187" s="178"/>
      <c r="B187" s="178"/>
      <c r="D187" s="224"/>
      <c r="E187" s="178"/>
    </row>
    <row r="188" spans="1:5" x14ac:dyDescent="0.35">
      <c r="A188" s="178"/>
      <c r="B188" s="178"/>
      <c r="D188" s="224"/>
      <c r="E188" s="178"/>
    </row>
    <row r="189" spans="1:5" x14ac:dyDescent="0.35">
      <c r="A189" s="178"/>
      <c r="B189" s="178"/>
      <c r="D189" s="224"/>
      <c r="E189" s="178"/>
    </row>
    <row r="190" spans="1:5" x14ac:dyDescent="0.35">
      <c r="A190" s="178"/>
      <c r="B190" s="178"/>
      <c r="D190" s="224"/>
      <c r="E190" s="178"/>
    </row>
    <row r="191" spans="1:5" x14ac:dyDescent="0.35">
      <c r="A191" s="178"/>
      <c r="B191" s="178"/>
      <c r="D191" s="224"/>
      <c r="E191" s="178"/>
    </row>
    <row r="192" spans="1:5" x14ac:dyDescent="0.35">
      <c r="A192" s="178"/>
      <c r="B192" s="178"/>
      <c r="D192" s="224"/>
      <c r="E192" s="178"/>
    </row>
    <row r="193" spans="1:5" x14ac:dyDescent="0.35">
      <c r="A193" s="178"/>
      <c r="B193" s="178"/>
      <c r="D193" s="224"/>
      <c r="E193" s="178"/>
    </row>
    <row r="194" spans="1:5" x14ac:dyDescent="0.35">
      <c r="A194" s="178"/>
      <c r="B194" s="178"/>
      <c r="D194" s="224"/>
      <c r="E194" s="178"/>
    </row>
    <row r="195" spans="1:5" x14ac:dyDescent="0.35">
      <c r="A195" s="178"/>
      <c r="B195" s="178"/>
      <c r="D195" s="224"/>
      <c r="E195" s="178"/>
    </row>
    <row r="196" spans="1:5" x14ac:dyDescent="0.35">
      <c r="A196" s="178"/>
      <c r="B196" s="178"/>
      <c r="D196" s="224"/>
      <c r="E196" s="178"/>
    </row>
    <row r="197" spans="1:5" x14ac:dyDescent="0.35">
      <c r="A197" s="178"/>
      <c r="B197" s="178"/>
      <c r="D197" s="224"/>
      <c r="E197" s="178"/>
    </row>
    <row r="198" spans="1:5" x14ac:dyDescent="0.35">
      <c r="A198" s="178"/>
      <c r="B198" s="178"/>
      <c r="D198" s="224"/>
      <c r="E198" s="178"/>
    </row>
    <row r="199" spans="1:5" x14ac:dyDescent="0.35">
      <c r="A199" s="178"/>
      <c r="B199" s="178"/>
      <c r="D199" s="224"/>
      <c r="E199" s="178"/>
    </row>
    <row r="200" spans="1:5" x14ac:dyDescent="0.35">
      <c r="A200" s="178"/>
      <c r="B200" s="178"/>
      <c r="D200" s="224"/>
      <c r="E200" s="178"/>
    </row>
    <row r="201" spans="1:5" x14ac:dyDescent="0.35">
      <c r="A201" s="178"/>
      <c r="B201" s="178"/>
      <c r="D201" s="224"/>
      <c r="E201" s="178"/>
    </row>
    <row r="202" spans="1:5" x14ac:dyDescent="0.35">
      <c r="A202" s="178"/>
      <c r="B202" s="178"/>
      <c r="D202" s="224"/>
      <c r="E202" s="178"/>
    </row>
    <row r="203" spans="1:5" x14ac:dyDescent="0.35">
      <c r="A203" s="178"/>
      <c r="B203" s="178"/>
      <c r="D203" s="224"/>
      <c r="E203" s="178"/>
    </row>
    <row r="204" spans="1:5" x14ac:dyDescent="0.35">
      <c r="A204" s="178"/>
      <c r="B204" s="178"/>
      <c r="D204" s="224"/>
      <c r="E204" s="178"/>
    </row>
    <row r="205" spans="1:5" x14ac:dyDescent="0.35">
      <c r="A205" s="178"/>
      <c r="B205" s="178"/>
      <c r="D205" s="224"/>
      <c r="E205" s="178"/>
    </row>
    <row r="206" spans="1:5" x14ac:dyDescent="0.35">
      <c r="A206" s="178"/>
      <c r="B206" s="178"/>
      <c r="D206" s="224"/>
      <c r="E206" s="178"/>
    </row>
    <row r="207" spans="1:5" x14ac:dyDescent="0.35">
      <c r="A207" s="178"/>
      <c r="B207" s="178"/>
      <c r="D207" s="224"/>
      <c r="E207" s="178"/>
    </row>
    <row r="208" spans="1:5" x14ac:dyDescent="0.35">
      <c r="A208" s="178"/>
      <c r="B208" s="178"/>
      <c r="D208" s="224"/>
      <c r="E208" s="178"/>
    </row>
    <row r="209" spans="1:5" x14ac:dyDescent="0.35">
      <c r="A209" s="178"/>
      <c r="B209" s="178"/>
      <c r="D209" s="224"/>
      <c r="E209" s="178"/>
    </row>
    <row r="210" spans="1:5" x14ac:dyDescent="0.35">
      <c r="A210" s="178"/>
      <c r="B210" s="178"/>
      <c r="D210" s="224"/>
      <c r="E210" s="178"/>
    </row>
    <row r="211" spans="1:5" x14ac:dyDescent="0.35">
      <c r="A211" s="178"/>
      <c r="B211" s="178"/>
      <c r="D211" s="224"/>
      <c r="E211" s="178"/>
    </row>
    <row r="212" spans="1:5" x14ac:dyDescent="0.35">
      <c r="A212" s="178"/>
      <c r="B212" s="178"/>
      <c r="D212" s="224"/>
      <c r="E212" s="178"/>
    </row>
    <row r="213" spans="1:5" x14ac:dyDescent="0.35">
      <c r="A213" s="178"/>
      <c r="B213" s="178"/>
      <c r="D213" s="224"/>
      <c r="E213" s="178"/>
    </row>
    <row r="214" spans="1:5" x14ac:dyDescent="0.35">
      <c r="A214" s="178"/>
      <c r="B214" s="178"/>
      <c r="D214" s="224"/>
      <c r="E214" s="178"/>
    </row>
    <row r="215" spans="1:5" x14ac:dyDescent="0.35">
      <c r="A215" s="178"/>
      <c r="B215" s="178"/>
      <c r="D215" s="224"/>
      <c r="E215" s="178"/>
    </row>
    <row r="216" spans="1:5" x14ac:dyDescent="0.35">
      <c r="A216" s="178"/>
      <c r="B216" s="178"/>
      <c r="D216" s="224"/>
      <c r="E216" s="178"/>
    </row>
    <row r="217" spans="1:5" x14ac:dyDescent="0.35">
      <c r="A217" s="178"/>
      <c r="B217" s="178"/>
      <c r="D217" s="224"/>
      <c r="E217" s="178"/>
    </row>
    <row r="218" spans="1:5" x14ac:dyDescent="0.35">
      <c r="A218" s="178"/>
      <c r="B218" s="178"/>
      <c r="D218" s="224"/>
      <c r="E218" s="178"/>
    </row>
    <row r="219" spans="1:5" x14ac:dyDescent="0.35">
      <c r="A219" s="178"/>
      <c r="B219" s="178"/>
      <c r="D219" s="224"/>
      <c r="E219" s="178"/>
    </row>
    <row r="220" spans="1:5" x14ac:dyDescent="0.35">
      <c r="A220" s="178"/>
      <c r="B220" s="178"/>
      <c r="D220" s="224"/>
      <c r="E220" s="178"/>
    </row>
    <row r="221" spans="1:5" x14ac:dyDescent="0.35">
      <c r="A221" s="178"/>
      <c r="B221" s="178"/>
      <c r="D221" s="224"/>
      <c r="E221" s="178"/>
    </row>
    <row r="222" spans="1:5" x14ac:dyDescent="0.35">
      <c r="A222" s="178"/>
      <c r="B222" s="178"/>
      <c r="D222" s="224"/>
      <c r="E222" s="178"/>
    </row>
    <row r="223" spans="1:5" x14ac:dyDescent="0.35">
      <c r="A223" s="178"/>
      <c r="B223" s="178"/>
      <c r="D223" s="224"/>
      <c r="E223" s="178"/>
    </row>
    <row r="224" spans="1:5" x14ac:dyDescent="0.35">
      <c r="A224" s="178"/>
      <c r="B224" s="178"/>
      <c r="D224" s="224"/>
      <c r="E224" s="178"/>
    </row>
    <row r="225" spans="1:5" x14ac:dyDescent="0.35">
      <c r="A225" s="178"/>
      <c r="B225" s="178"/>
      <c r="D225" s="224"/>
      <c r="E225" s="178"/>
    </row>
    <row r="226" spans="1:5" x14ac:dyDescent="0.35">
      <c r="A226" s="178"/>
      <c r="B226" s="178"/>
      <c r="D226" s="224"/>
      <c r="E226" s="178"/>
    </row>
    <row r="227" spans="1:5" x14ac:dyDescent="0.35">
      <c r="A227" s="178"/>
      <c r="B227" s="178"/>
      <c r="D227" s="224"/>
      <c r="E227" s="178"/>
    </row>
    <row r="228" spans="1:5" x14ac:dyDescent="0.35">
      <c r="A228" s="178"/>
      <c r="B228" s="178"/>
      <c r="D228" s="224"/>
      <c r="E228" s="178"/>
    </row>
    <row r="229" spans="1:5" x14ac:dyDescent="0.35">
      <c r="A229" s="178"/>
      <c r="B229" s="178"/>
      <c r="D229" s="224"/>
      <c r="E229" s="178"/>
    </row>
    <row r="230" spans="1:5" x14ac:dyDescent="0.35">
      <c r="A230" s="178"/>
      <c r="B230" s="178"/>
      <c r="D230" s="224"/>
      <c r="E230" s="178"/>
    </row>
    <row r="231" spans="1:5" x14ac:dyDescent="0.35">
      <c r="A231" s="178"/>
      <c r="B231" s="178"/>
      <c r="D231" s="224"/>
      <c r="E231" s="178"/>
    </row>
    <row r="232" spans="1:5" x14ac:dyDescent="0.35">
      <c r="A232" s="178"/>
      <c r="B232" s="178"/>
      <c r="D232" s="224"/>
      <c r="E232" s="178"/>
    </row>
    <row r="233" spans="1:5" x14ac:dyDescent="0.35">
      <c r="A233" s="178"/>
      <c r="B233" s="178"/>
      <c r="D233" s="224"/>
      <c r="E233" s="178"/>
    </row>
    <row r="234" spans="1:5" x14ac:dyDescent="0.35">
      <c r="A234" s="178"/>
      <c r="B234" s="178"/>
      <c r="D234" s="224"/>
      <c r="E234" s="178"/>
    </row>
    <row r="235" spans="1:5" x14ac:dyDescent="0.35">
      <c r="A235" s="178"/>
      <c r="B235" s="178"/>
      <c r="D235" s="224"/>
      <c r="E235" s="178"/>
    </row>
    <row r="236" spans="1:5" x14ac:dyDescent="0.35">
      <c r="A236" s="178"/>
      <c r="B236" s="178"/>
      <c r="D236" s="224"/>
      <c r="E236" s="178"/>
    </row>
    <row r="237" spans="1:5" x14ac:dyDescent="0.35">
      <c r="A237" s="178"/>
      <c r="B237" s="178"/>
      <c r="D237" s="224"/>
      <c r="E237" s="178"/>
    </row>
    <row r="238" spans="1:5" x14ac:dyDescent="0.35">
      <c r="A238" s="178"/>
      <c r="B238" s="178"/>
      <c r="D238" s="224"/>
      <c r="E238" s="178"/>
    </row>
    <row r="239" spans="1:5" x14ac:dyDescent="0.35">
      <c r="A239" s="178"/>
      <c r="B239" s="178"/>
      <c r="D239" s="224"/>
      <c r="E239" s="178"/>
    </row>
    <row r="240" spans="1:5" x14ac:dyDescent="0.35">
      <c r="A240" s="178"/>
      <c r="B240" s="178"/>
      <c r="D240" s="224"/>
      <c r="E240" s="178"/>
    </row>
    <row r="241" spans="1:5" x14ac:dyDescent="0.35">
      <c r="A241" s="178"/>
      <c r="B241" s="178"/>
      <c r="D241" s="224"/>
      <c r="E241" s="178"/>
    </row>
    <row r="242" spans="1:5" x14ac:dyDescent="0.35">
      <c r="A242" s="178"/>
      <c r="B242" s="178"/>
      <c r="D242" s="224"/>
      <c r="E242" s="178"/>
    </row>
    <row r="243" spans="1:5" x14ac:dyDescent="0.35">
      <c r="A243" s="178"/>
      <c r="B243" s="178"/>
      <c r="D243" s="224"/>
      <c r="E243" s="178"/>
    </row>
    <row r="244" spans="1:5" x14ac:dyDescent="0.35">
      <c r="A244" s="178"/>
      <c r="B244" s="178"/>
      <c r="D244" s="224"/>
      <c r="E244" s="178"/>
    </row>
    <row r="245" spans="1:5" x14ac:dyDescent="0.35">
      <c r="A245" s="178"/>
      <c r="B245" s="178"/>
      <c r="D245" s="224"/>
      <c r="E245" s="178"/>
    </row>
    <row r="246" spans="1:5" x14ac:dyDescent="0.35">
      <c r="A246" s="178"/>
      <c r="B246" s="178"/>
      <c r="D246" s="224"/>
      <c r="E246" s="178"/>
    </row>
    <row r="247" spans="1:5" x14ac:dyDescent="0.35">
      <c r="A247" s="178"/>
      <c r="B247" s="178"/>
      <c r="D247" s="224"/>
      <c r="E247" s="178"/>
    </row>
    <row r="248" spans="1:5" x14ac:dyDescent="0.35">
      <c r="A248" s="178"/>
      <c r="B248" s="178"/>
      <c r="D248" s="224"/>
      <c r="E248" s="178"/>
    </row>
    <row r="249" spans="1:5" x14ac:dyDescent="0.35">
      <c r="A249" s="178"/>
      <c r="B249" s="178"/>
      <c r="D249" s="224"/>
      <c r="E249" s="178"/>
    </row>
    <row r="250" spans="1:5" x14ac:dyDescent="0.35">
      <c r="A250" s="178"/>
      <c r="B250" s="178"/>
      <c r="D250" s="224"/>
      <c r="E250" s="178"/>
    </row>
    <row r="251" spans="1:5" x14ac:dyDescent="0.35">
      <c r="A251" s="178"/>
      <c r="B251" s="178"/>
      <c r="D251" s="224"/>
      <c r="E251" s="178"/>
    </row>
    <row r="252" spans="1:5" x14ac:dyDescent="0.35">
      <c r="A252" s="178"/>
      <c r="B252" s="178"/>
      <c r="D252" s="224"/>
      <c r="E252" s="178"/>
    </row>
    <row r="253" spans="1:5" x14ac:dyDescent="0.35">
      <c r="A253" s="178"/>
      <c r="B253" s="178"/>
      <c r="D253" s="224"/>
      <c r="E253" s="178"/>
    </row>
    <row r="254" spans="1:5" x14ac:dyDescent="0.35">
      <c r="A254" s="178"/>
      <c r="B254" s="178"/>
      <c r="D254" s="224"/>
      <c r="E254" s="178"/>
    </row>
    <row r="255" spans="1:5" x14ac:dyDescent="0.35">
      <c r="A255" s="178"/>
      <c r="B255" s="178"/>
      <c r="D255" s="224"/>
      <c r="E255" s="178"/>
    </row>
    <row r="256" spans="1:5" x14ac:dyDescent="0.35">
      <c r="A256" s="178"/>
      <c r="B256" s="178"/>
      <c r="D256" s="224"/>
      <c r="E256" s="178"/>
    </row>
    <row r="257" spans="1:5" x14ac:dyDescent="0.35">
      <c r="A257" s="178"/>
      <c r="B257" s="178"/>
      <c r="D257" s="224"/>
      <c r="E257" s="178"/>
    </row>
    <row r="258" spans="1:5" x14ac:dyDescent="0.35">
      <c r="A258" s="178"/>
      <c r="B258" s="178"/>
      <c r="D258" s="224"/>
      <c r="E258" s="178"/>
    </row>
    <row r="259" spans="1:5" x14ac:dyDescent="0.35">
      <c r="A259" s="178"/>
      <c r="B259" s="178"/>
      <c r="D259" s="224"/>
      <c r="E259" s="178"/>
    </row>
    <row r="260" spans="1:5" x14ac:dyDescent="0.35">
      <c r="A260" s="178"/>
      <c r="B260" s="178"/>
      <c r="D260" s="224"/>
      <c r="E260" s="178"/>
    </row>
    <row r="261" spans="1:5" x14ac:dyDescent="0.35">
      <c r="A261" s="178"/>
      <c r="B261" s="178"/>
      <c r="D261" s="224"/>
      <c r="E261" s="178"/>
    </row>
    <row r="262" spans="1:5" x14ac:dyDescent="0.35">
      <c r="A262" s="178"/>
      <c r="B262" s="178"/>
      <c r="D262" s="224"/>
      <c r="E262" s="178"/>
    </row>
    <row r="263" spans="1:5" x14ac:dyDescent="0.35">
      <c r="A263" s="178"/>
      <c r="B263" s="178"/>
      <c r="D263" s="224"/>
      <c r="E263" s="178"/>
    </row>
    <row r="264" spans="1:5" x14ac:dyDescent="0.35">
      <c r="A264" s="178"/>
      <c r="B264" s="178"/>
      <c r="D264" s="224"/>
      <c r="E264" s="178"/>
    </row>
    <row r="265" spans="1:5" x14ac:dyDescent="0.35">
      <c r="A265" s="178"/>
      <c r="B265" s="178"/>
      <c r="D265" s="224"/>
      <c r="E265" s="178"/>
    </row>
    <row r="266" spans="1:5" x14ac:dyDescent="0.35">
      <c r="A266" s="178"/>
      <c r="B266" s="178"/>
      <c r="D266" s="224"/>
      <c r="E266" s="178"/>
    </row>
    <row r="267" spans="1:5" x14ac:dyDescent="0.35">
      <c r="A267" s="178"/>
      <c r="B267" s="178"/>
      <c r="D267" s="224"/>
      <c r="E267" s="178"/>
    </row>
    <row r="268" spans="1:5" x14ac:dyDescent="0.35">
      <c r="A268" s="178"/>
      <c r="B268" s="178"/>
      <c r="D268" s="224"/>
      <c r="E268" s="178"/>
    </row>
    <row r="269" spans="1:5" x14ac:dyDescent="0.35">
      <c r="A269" s="178"/>
      <c r="B269" s="178"/>
      <c r="D269" s="224"/>
      <c r="E269" s="178"/>
    </row>
    <row r="270" spans="1:5" x14ac:dyDescent="0.35">
      <c r="A270" s="178"/>
      <c r="B270" s="178"/>
      <c r="D270" s="224"/>
      <c r="E270" s="178"/>
    </row>
    <row r="271" spans="1:5" x14ac:dyDescent="0.35">
      <c r="A271" s="178"/>
      <c r="B271" s="178"/>
      <c r="D271" s="224"/>
      <c r="E271" s="178"/>
    </row>
    <row r="272" spans="1:5" x14ac:dyDescent="0.35">
      <c r="A272" s="178"/>
      <c r="B272" s="178"/>
      <c r="D272" s="224"/>
      <c r="E272" s="178"/>
    </row>
    <row r="273" spans="1:5" x14ac:dyDescent="0.35">
      <c r="A273" s="178"/>
      <c r="B273" s="178"/>
      <c r="D273" s="224"/>
      <c r="E273" s="178"/>
    </row>
    <row r="274" spans="1:5" x14ac:dyDescent="0.35">
      <c r="A274" s="178"/>
      <c r="B274" s="178"/>
      <c r="D274" s="224"/>
      <c r="E274" s="178"/>
    </row>
    <row r="275" spans="1:5" x14ac:dyDescent="0.35">
      <c r="A275" s="178"/>
      <c r="B275" s="178"/>
      <c r="D275" s="224"/>
      <c r="E275" s="178"/>
    </row>
    <row r="276" spans="1:5" x14ac:dyDescent="0.35">
      <c r="A276" s="178"/>
      <c r="B276" s="178"/>
      <c r="D276" s="224"/>
      <c r="E276" s="178"/>
    </row>
    <row r="277" spans="1:5" x14ac:dyDescent="0.35">
      <c r="A277" s="178"/>
      <c r="B277" s="178"/>
      <c r="D277" s="224"/>
      <c r="E277" s="178"/>
    </row>
    <row r="278" spans="1:5" x14ac:dyDescent="0.35">
      <c r="A278" s="178"/>
      <c r="B278" s="178"/>
      <c r="D278" s="224"/>
      <c r="E278" s="178"/>
    </row>
    <row r="279" spans="1:5" x14ac:dyDescent="0.35">
      <c r="A279" s="178"/>
      <c r="B279" s="178"/>
      <c r="D279" s="224"/>
      <c r="E279" s="178"/>
    </row>
    <row r="280" spans="1:5" x14ac:dyDescent="0.35">
      <c r="A280" s="178"/>
      <c r="B280" s="178"/>
      <c r="D280" s="224"/>
      <c r="E280" s="178"/>
    </row>
    <row r="281" spans="1:5" x14ac:dyDescent="0.35">
      <c r="A281" s="178"/>
      <c r="B281" s="178"/>
      <c r="D281" s="224"/>
      <c r="E281" s="178"/>
    </row>
  </sheetData>
  <protectedRanges>
    <protectedRange sqref="E50:E51" name="Bereik2"/>
    <protectedRange sqref="F4" name="Invullen"/>
  </protectedRange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37A9B-0128-4F6C-BBFD-F3F4089B2E98}">
  <sheetPr>
    <tabColor rgb="FFFF0000"/>
  </sheetPr>
  <dimension ref="A1:F12"/>
  <sheetViews>
    <sheetView workbookViewId="0">
      <selection activeCell="E22" sqref="E22"/>
    </sheetView>
  </sheetViews>
  <sheetFormatPr defaultColWidth="8.90625" defaultRowHeight="14.5" x14ac:dyDescent="0.35"/>
  <cols>
    <col min="1" max="1" width="80.453125" style="171" bestFit="1" customWidth="1"/>
    <col min="2" max="2" width="12" style="171" bestFit="1" customWidth="1"/>
    <col min="3" max="3" width="8.90625" style="171"/>
    <col min="4" max="4" width="10.08984375" style="171" bestFit="1" customWidth="1"/>
    <col min="5" max="5" width="8.90625" style="171"/>
    <col min="6" max="6" width="10.453125" style="171" bestFit="1" customWidth="1"/>
    <col min="7" max="16384" width="8.90625" style="171"/>
  </cols>
  <sheetData>
    <row r="1" spans="1:6" ht="21" x14ac:dyDescent="0.5">
      <c r="A1" s="169" t="s">
        <v>254</v>
      </c>
      <c r="B1" s="202"/>
      <c r="C1" s="178"/>
      <c r="D1" s="178"/>
      <c r="E1" s="178"/>
    </row>
    <row r="2" spans="1:6" x14ac:dyDescent="0.35">
      <c r="A2" s="178"/>
      <c r="B2" s="178"/>
      <c r="C2" s="178"/>
      <c r="D2" s="178"/>
      <c r="E2" s="178"/>
    </row>
    <row r="3" spans="1:6" ht="15" thickBot="1" x14ac:dyDescent="0.4">
      <c r="A3" s="178"/>
      <c r="B3" s="178"/>
      <c r="C3" s="178"/>
      <c r="D3" s="178"/>
      <c r="E3" s="178"/>
    </row>
    <row r="4" spans="1:6" ht="15" thickBot="1" x14ac:dyDescent="0.4">
      <c r="A4" s="178"/>
      <c r="B4" s="178"/>
      <c r="C4" s="178"/>
      <c r="D4" s="178"/>
      <c r="E4" s="178"/>
      <c r="F4" s="173">
        <f>CURATOR!K29</f>
        <v>100000</v>
      </c>
    </row>
    <row r="5" spans="1:6" x14ac:dyDescent="0.35">
      <c r="A5" s="428" t="s">
        <v>280</v>
      </c>
      <c r="B5" s="203"/>
      <c r="C5" s="203"/>
      <c r="D5" s="203"/>
      <c r="E5" s="204"/>
    </row>
    <row r="6" spans="1:6" x14ac:dyDescent="0.35">
      <c r="A6" s="172"/>
      <c r="B6" s="170">
        <v>351775.11</v>
      </c>
      <c r="C6" s="170">
        <v>0.05</v>
      </c>
      <c r="D6" s="170">
        <f>IF($F$4&lt;A7,(F$4-B5)*C6,(B6-A6)*C6)</f>
        <v>5000</v>
      </c>
      <c r="E6" s="175">
        <f>D6</f>
        <v>5000</v>
      </c>
    </row>
    <row r="7" spans="1:6" x14ac:dyDescent="0.35">
      <c r="A7" s="172">
        <v>351775.12</v>
      </c>
      <c r="B7" s="170">
        <v>1758877.53</v>
      </c>
      <c r="C7" s="170">
        <v>0.03</v>
      </c>
      <c r="D7" s="170">
        <f t="shared" ref="D7:D8" si="0">IF($F$4&lt;A8,(F$4-B6)*C7,(B7-A7)*C7)</f>
        <v>-7553.2532999999994</v>
      </c>
      <c r="E7" s="175">
        <f>IF(($F$4-B6)&lt;0,0,D7)</f>
        <v>0</v>
      </c>
    </row>
    <row r="8" spans="1:6" x14ac:dyDescent="0.35">
      <c r="A8" s="172">
        <v>1758877.54</v>
      </c>
      <c r="B8" s="170">
        <v>3517751.07</v>
      </c>
      <c r="C8" s="170">
        <v>0.02</v>
      </c>
      <c r="D8" s="170">
        <f t="shared" si="0"/>
        <v>-33177.550600000002</v>
      </c>
      <c r="E8" s="175">
        <f t="shared" ref="E8:E9" si="1">IF(($F$4-B7)&lt;0,0,D8)</f>
        <v>0</v>
      </c>
    </row>
    <row r="9" spans="1:6" x14ac:dyDescent="0.35">
      <c r="A9" s="172">
        <v>3517751.08</v>
      </c>
      <c r="B9" s="170" t="s">
        <v>242</v>
      </c>
      <c r="C9" s="170">
        <v>0.01</v>
      </c>
      <c r="D9" s="170">
        <f>($F$4-A9)*1%</f>
        <v>-34177.510800000004</v>
      </c>
      <c r="E9" s="175">
        <f t="shared" si="1"/>
        <v>0</v>
      </c>
    </row>
    <row r="10" spans="1:6" x14ac:dyDescent="0.35">
      <c r="A10" s="172"/>
      <c r="B10" s="170"/>
      <c r="C10" s="170"/>
      <c r="D10" s="170"/>
      <c r="E10" s="175"/>
    </row>
    <row r="11" spans="1:6" x14ac:dyDescent="0.35">
      <c r="A11" s="176" t="s">
        <v>269</v>
      </c>
      <c r="B11" s="177"/>
      <c r="C11" s="177"/>
      <c r="D11" s="177"/>
      <c r="E11" s="456">
        <f>SUM(E6:E10)</f>
        <v>5000</v>
      </c>
    </row>
    <row r="12" spans="1:6" x14ac:dyDescent="0.35">
      <c r="A12" s="178"/>
      <c r="B12" s="178"/>
      <c r="C12" s="178"/>
      <c r="D12" s="178"/>
      <c r="E12" s="178"/>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564D7-8CB1-4245-8D4C-38B6A8D94C91}">
  <dimension ref="A1:F27"/>
  <sheetViews>
    <sheetView workbookViewId="0">
      <selection activeCell="J22" sqref="J22"/>
    </sheetView>
  </sheetViews>
  <sheetFormatPr defaultRowHeight="14.5" x14ac:dyDescent="0.35"/>
  <cols>
    <col min="1" max="1" width="35" style="102" bestFit="1" customWidth="1"/>
    <col min="2" max="2" width="12" style="102" bestFit="1" customWidth="1"/>
    <col min="3" max="3" width="7.6328125" bestFit="1" customWidth="1"/>
    <col min="4" max="4" width="12" style="105" bestFit="1" customWidth="1"/>
    <col min="5" max="5" width="12" style="102" bestFit="1" customWidth="1"/>
    <col min="6" max="6" width="10.453125" bestFit="1" customWidth="1"/>
  </cols>
  <sheetData>
    <row r="1" spans="1:6" ht="21" x14ac:dyDescent="0.5">
      <c r="A1" s="110" t="s">
        <v>253</v>
      </c>
      <c r="B1" s="99"/>
      <c r="C1" s="97"/>
      <c r="D1" s="103"/>
      <c r="E1" s="100"/>
    </row>
    <row r="2" spans="1:6" x14ac:dyDescent="0.35">
      <c r="A2" s="106"/>
      <c r="B2" s="100"/>
      <c r="C2" s="6"/>
      <c r="D2" s="85"/>
      <c r="E2" s="100"/>
    </row>
    <row r="3" spans="1:6" ht="15" thickBot="1" x14ac:dyDescent="0.4">
      <c r="A3" s="106"/>
      <c r="B3" s="100"/>
      <c r="C3" s="6"/>
      <c r="D3" s="85"/>
      <c r="E3" s="100"/>
    </row>
    <row r="4" spans="1:6" ht="15" thickBot="1" x14ac:dyDescent="0.4">
      <c r="A4" s="106"/>
      <c r="B4" s="100"/>
      <c r="C4" s="6"/>
      <c r="D4" s="85"/>
      <c r="E4" s="100"/>
      <c r="F4" s="168">
        <f>CURATOR!K75-CURATOR!K29</f>
        <v>39500</v>
      </c>
    </row>
    <row r="5" spans="1:6" ht="15" thickBot="1" x14ac:dyDescent="0.4">
      <c r="A5" s="457" t="s">
        <v>281</v>
      </c>
      <c r="B5" s="99"/>
      <c r="C5" s="97"/>
      <c r="D5" s="103"/>
      <c r="E5" s="108"/>
    </row>
    <row r="6" spans="1:6" x14ac:dyDescent="0.35">
      <c r="A6" s="106"/>
      <c r="B6" s="100">
        <v>26801.919999999998</v>
      </c>
      <c r="C6" s="6">
        <v>0.2</v>
      </c>
      <c r="D6" s="85">
        <f>IF($F$4&lt;A7,($F$4-B5)*C6,(B6-A6)*C6)</f>
        <v>5360.384</v>
      </c>
      <c r="E6" s="462">
        <f>D6</f>
        <v>5360.384</v>
      </c>
    </row>
    <row r="7" spans="1:6" x14ac:dyDescent="0.35">
      <c r="A7" s="106">
        <v>26801.93</v>
      </c>
      <c r="B7" s="100">
        <v>52933.79</v>
      </c>
      <c r="C7" s="6">
        <v>0.16</v>
      </c>
      <c r="D7" s="85">
        <f t="shared" ref="D7:D14" si="0">IF($F$4&lt;A8,($F$4-B6)*C7,(B7-A7)*C7)</f>
        <v>2031.6928000000003</v>
      </c>
      <c r="E7" s="463">
        <f>IF((F$4-B6)&lt;0,0,D7)</f>
        <v>2031.6928000000003</v>
      </c>
    </row>
    <row r="8" spans="1:6" x14ac:dyDescent="0.35">
      <c r="A8" s="106">
        <v>52933.8</v>
      </c>
      <c r="B8" s="100">
        <v>73035.22</v>
      </c>
      <c r="C8" s="6">
        <v>0.12</v>
      </c>
      <c r="D8" s="85">
        <f t="shared" si="0"/>
        <v>-1612.0548000000001</v>
      </c>
      <c r="E8" s="463">
        <f t="shared" ref="E8:E14" si="1">IF((F$4-B7)&lt;0,0,D8)</f>
        <v>0</v>
      </c>
    </row>
    <row r="9" spans="1:6" x14ac:dyDescent="0.35">
      <c r="A9" s="106">
        <v>73035.23</v>
      </c>
      <c r="B9" s="100">
        <v>129319.23</v>
      </c>
      <c r="C9" s="6">
        <v>0.1</v>
      </c>
      <c r="D9" s="85">
        <f t="shared" si="0"/>
        <v>-3353.5220000000004</v>
      </c>
      <c r="E9" s="463">
        <f t="shared" si="1"/>
        <v>0</v>
      </c>
    </row>
    <row r="10" spans="1:6" x14ac:dyDescent="0.35">
      <c r="A10" s="106">
        <v>129319.24</v>
      </c>
      <c r="B10" s="100">
        <v>318942.77</v>
      </c>
      <c r="C10" s="6">
        <v>0.06</v>
      </c>
      <c r="D10" s="85">
        <f t="shared" si="0"/>
        <v>-5389.1537999999991</v>
      </c>
      <c r="E10" s="463">
        <f t="shared" si="1"/>
        <v>0</v>
      </c>
    </row>
    <row r="11" spans="1:6" x14ac:dyDescent="0.35">
      <c r="A11" s="106">
        <v>318942.78000000003</v>
      </c>
      <c r="B11" s="100">
        <v>963528.77</v>
      </c>
      <c r="C11" s="6">
        <v>0.05</v>
      </c>
      <c r="D11" s="85">
        <f t="shared" si="0"/>
        <v>-13972.138500000001</v>
      </c>
      <c r="E11" s="463">
        <f t="shared" si="1"/>
        <v>0</v>
      </c>
    </row>
    <row r="12" spans="1:6" x14ac:dyDescent="0.35">
      <c r="A12" s="106">
        <v>963528.78</v>
      </c>
      <c r="B12" s="100">
        <v>1927057.54</v>
      </c>
      <c r="C12" s="6">
        <v>0.03</v>
      </c>
      <c r="D12" s="85">
        <f t="shared" si="0"/>
        <v>-27720.863099999999</v>
      </c>
      <c r="E12" s="463">
        <f t="shared" si="1"/>
        <v>0</v>
      </c>
    </row>
    <row r="13" spans="1:6" x14ac:dyDescent="0.35">
      <c r="A13" s="106">
        <v>1927057.55</v>
      </c>
      <c r="B13" s="100">
        <v>3189427.63</v>
      </c>
      <c r="C13" s="6">
        <v>0.02</v>
      </c>
      <c r="D13" s="85">
        <f t="shared" si="0"/>
        <v>-37751.150800000003</v>
      </c>
      <c r="E13" s="463">
        <f t="shared" si="1"/>
        <v>0</v>
      </c>
    </row>
    <row r="14" spans="1:6" ht="15" thickBot="1" x14ac:dyDescent="0.4">
      <c r="A14" s="107">
        <v>3189427.64</v>
      </c>
      <c r="B14" s="100">
        <f>$F$4</f>
        <v>39500</v>
      </c>
      <c r="C14" s="6">
        <v>0.01</v>
      </c>
      <c r="D14" s="85">
        <f t="shared" si="0"/>
        <v>-31499.276400000002</v>
      </c>
      <c r="E14" s="464">
        <f t="shared" si="1"/>
        <v>0</v>
      </c>
    </row>
    <row r="15" spans="1:6" x14ac:dyDescent="0.35">
      <c r="A15" s="106"/>
      <c r="B15" s="100"/>
      <c r="C15" s="6"/>
      <c r="D15" s="85"/>
      <c r="E15" s="109"/>
    </row>
    <row r="16" spans="1:6" x14ac:dyDescent="0.35">
      <c r="A16" s="107" t="s">
        <v>250</v>
      </c>
      <c r="B16" s="458">
        <v>1005.07</v>
      </c>
      <c r="C16" s="6"/>
      <c r="D16" s="85"/>
      <c r="E16" s="109"/>
    </row>
    <row r="17" spans="1:5" x14ac:dyDescent="0.35">
      <c r="A17" s="106"/>
      <c r="B17" s="100"/>
      <c r="C17" s="6"/>
      <c r="D17" s="85"/>
      <c r="E17" s="109"/>
    </row>
    <row r="18" spans="1:5" x14ac:dyDescent="0.35">
      <c r="A18" s="107" t="s">
        <v>251</v>
      </c>
      <c r="B18" s="100"/>
      <c r="C18" s="6"/>
      <c r="D18" s="85"/>
      <c r="E18" s="455">
        <f>IF(SUM(E6:E14)&lt;1005.07,1005.07,SUM(E6:E14))</f>
        <v>7392.0768000000007</v>
      </c>
    </row>
    <row r="19" spans="1:5" x14ac:dyDescent="0.35">
      <c r="A19" s="107"/>
      <c r="B19" s="100"/>
      <c r="C19" s="6"/>
      <c r="D19" s="85"/>
      <c r="E19" s="455"/>
    </row>
    <row r="20" spans="1:5" x14ac:dyDescent="0.35">
      <c r="A20" s="106"/>
      <c r="B20" s="100"/>
      <c r="C20" s="459" t="s">
        <v>264</v>
      </c>
      <c r="D20" s="460" t="s">
        <v>265</v>
      </c>
      <c r="E20" s="461" t="s">
        <v>283</v>
      </c>
    </row>
    <row r="21" spans="1:5" x14ac:dyDescent="0.35">
      <c r="A21" s="106" t="s">
        <v>237</v>
      </c>
      <c r="B21" s="100"/>
      <c r="C21" s="6">
        <v>10.050000000000001</v>
      </c>
      <c r="D21" s="179"/>
      <c r="E21" s="109">
        <f>D21*C21</f>
        <v>0</v>
      </c>
    </row>
    <row r="22" spans="1:5" x14ac:dyDescent="0.35">
      <c r="A22" s="106" t="s">
        <v>238</v>
      </c>
      <c r="B22" s="100"/>
      <c r="C22" s="6">
        <v>13.41</v>
      </c>
      <c r="D22" s="179"/>
      <c r="E22" s="109">
        <f>D22*C22</f>
        <v>0</v>
      </c>
    </row>
    <row r="23" spans="1:5" x14ac:dyDescent="0.35">
      <c r="A23" s="106" t="s">
        <v>239</v>
      </c>
      <c r="B23" s="100"/>
      <c r="C23" s="6">
        <v>6.7</v>
      </c>
      <c r="D23" s="179"/>
      <c r="E23" s="109">
        <f>D23*C23</f>
        <v>0</v>
      </c>
    </row>
    <row r="24" spans="1:5" x14ac:dyDescent="0.35">
      <c r="A24" s="106" t="s">
        <v>240</v>
      </c>
      <c r="B24" s="100"/>
      <c r="C24" s="6">
        <v>56.29</v>
      </c>
      <c r="D24" s="179"/>
      <c r="E24" s="109">
        <f>D24*C24</f>
        <v>0</v>
      </c>
    </row>
    <row r="25" spans="1:5" x14ac:dyDescent="0.35">
      <c r="A25" s="106" t="s">
        <v>241</v>
      </c>
      <c r="B25" s="100"/>
      <c r="C25" s="6">
        <v>0.42</v>
      </c>
      <c r="D25" s="179"/>
      <c r="E25" s="109">
        <f>D25*C25</f>
        <v>0</v>
      </c>
    </row>
    <row r="26" spans="1:5" ht="15" thickBot="1" x14ac:dyDescent="0.4">
      <c r="A26" s="106"/>
      <c r="B26" s="100"/>
      <c r="C26" s="6"/>
      <c r="D26" s="85"/>
      <c r="E26" s="109"/>
    </row>
    <row r="27" spans="1:5" x14ac:dyDescent="0.35">
      <c r="A27" s="141" t="s">
        <v>252</v>
      </c>
      <c r="B27" s="101"/>
      <c r="C27" s="98"/>
      <c r="D27" s="104"/>
      <c r="E27" s="454">
        <f>SUM(E21:E25)+E18</f>
        <v>7392.0768000000007</v>
      </c>
    </row>
  </sheetData>
  <pageMargins left="0.7" right="0.7" top="0.75" bottom="0.75" header="0.3" footer="0.3"/>
  <pageSetup paperSize="9"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D09D8-EB97-4A6D-8AB2-23F1CB491F9F}">
  <dimension ref="A1:F11"/>
  <sheetViews>
    <sheetView topLeftCell="A7" workbookViewId="0">
      <selection activeCell="N13" sqref="N13"/>
    </sheetView>
  </sheetViews>
  <sheetFormatPr defaultColWidth="8.90625" defaultRowHeight="14.5" x14ac:dyDescent="0.35"/>
  <cols>
    <col min="1" max="1" width="32.453125" style="178" bestFit="1" customWidth="1"/>
    <col min="2" max="2" width="11.90625" style="178" bestFit="1" customWidth="1"/>
    <col min="3" max="3" width="8.90625" style="178"/>
    <col min="4" max="4" width="10.08984375" style="178" bestFit="1" customWidth="1"/>
    <col min="5" max="5" width="10.453125" style="178" bestFit="1" customWidth="1"/>
    <col min="6" max="6" width="10.453125" style="171" bestFit="1" customWidth="1"/>
    <col min="7" max="16384" width="8.90625" style="171"/>
  </cols>
  <sheetData>
    <row r="1" spans="1:6" ht="21" x14ac:dyDescent="0.5">
      <c r="A1" s="169" t="s">
        <v>254</v>
      </c>
      <c r="B1" s="202"/>
    </row>
    <row r="3" spans="1:6" ht="15" thickBot="1" x14ac:dyDescent="0.4"/>
    <row r="4" spans="1:6" ht="15" thickBot="1" x14ac:dyDescent="0.4">
      <c r="F4" s="173">
        <f>CURATOR!K29</f>
        <v>100000</v>
      </c>
    </row>
    <row r="5" spans="1:6" x14ac:dyDescent="0.35">
      <c r="A5" s="174" t="s">
        <v>281</v>
      </c>
      <c r="B5" s="203"/>
      <c r="C5" s="203"/>
      <c r="D5" s="203"/>
      <c r="E5" s="204"/>
    </row>
    <row r="6" spans="1:6" x14ac:dyDescent="0.35">
      <c r="A6" s="172"/>
      <c r="B6" s="170">
        <v>335023.90999999997</v>
      </c>
      <c r="C6" s="170">
        <v>0.05</v>
      </c>
      <c r="D6" s="170">
        <f>IF($F$4&lt;A7,(F$4-B5)*C6,(B6-A6)*C6)</f>
        <v>5000</v>
      </c>
      <c r="E6" s="175">
        <f>D6</f>
        <v>5000</v>
      </c>
    </row>
    <row r="7" spans="1:6" x14ac:dyDescent="0.35">
      <c r="A7" s="172">
        <v>335023.92</v>
      </c>
      <c r="B7" s="170">
        <v>1675119.55</v>
      </c>
      <c r="C7" s="170">
        <v>0.03</v>
      </c>
      <c r="D7" s="170">
        <f t="shared" ref="D7:D8" si="0">IF($F$4&lt;A8,(F$4-B6)*C7,(B7-A7)*C7)</f>
        <v>-7050.7172999999993</v>
      </c>
      <c r="E7" s="175">
        <f>IF(($F$4-B6)&lt;0,0,D7)</f>
        <v>0</v>
      </c>
    </row>
    <row r="8" spans="1:6" x14ac:dyDescent="0.35">
      <c r="A8" s="172">
        <v>1675119.56</v>
      </c>
      <c r="B8" s="170">
        <v>3350239.11</v>
      </c>
      <c r="C8" s="170">
        <v>0.02</v>
      </c>
      <c r="D8" s="170">
        <f t="shared" si="0"/>
        <v>-31502.391000000003</v>
      </c>
      <c r="E8" s="175">
        <f t="shared" ref="E8:E9" si="1">IF(($F$4-B7)&lt;0,0,D8)</f>
        <v>0</v>
      </c>
    </row>
    <row r="9" spans="1:6" x14ac:dyDescent="0.35">
      <c r="A9" s="172">
        <v>3350239.12</v>
      </c>
      <c r="B9" s="170" t="s">
        <v>242</v>
      </c>
      <c r="C9" s="170">
        <v>0.01</v>
      </c>
      <c r="D9" s="170">
        <f>($F$4-A9)*1%</f>
        <v>-32502.391200000002</v>
      </c>
      <c r="E9" s="175">
        <f t="shared" si="1"/>
        <v>0</v>
      </c>
    </row>
    <row r="10" spans="1:6" x14ac:dyDescent="0.35">
      <c r="A10" s="172"/>
      <c r="B10" s="170"/>
      <c r="C10" s="170"/>
      <c r="D10" s="170"/>
      <c r="E10" s="175"/>
    </row>
    <row r="11" spans="1:6" x14ac:dyDescent="0.35">
      <c r="A11" s="176" t="s">
        <v>251</v>
      </c>
      <c r="B11" s="177"/>
      <c r="C11" s="177"/>
      <c r="D11" s="177"/>
      <c r="E11" s="205">
        <f>SUM(E6:E10)</f>
        <v>5000</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7F71-FBF7-4441-9DAF-51D40FBFCAE9}">
  <dimension ref="A1:G14"/>
  <sheetViews>
    <sheetView workbookViewId="0">
      <selection activeCell="N13" sqref="N13"/>
    </sheetView>
  </sheetViews>
  <sheetFormatPr defaultRowHeight="14.5" x14ac:dyDescent="0.35"/>
  <cols>
    <col min="1" max="1" width="15.453125" customWidth="1"/>
    <col min="2" max="2" width="21.6328125" customWidth="1"/>
    <col min="3" max="3" width="13.08984375" hidden="1" customWidth="1"/>
    <col min="4" max="4" width="30.453125" bestFit="1" customWidth="1"/>
    <col min="5" max="5" width="3.90625" hidden="1" customWidth="1"/>
    <col min="6" max="6" width="20.08984375" customWidth="1"/>
  </cols>
  <sheetData>
    <row r="1" spans="1:7" x14ac:dyDescent="0.35">
      <c r="A1" s="1" t="s">
        <v>46</v>
      </c>
      <c r="B1" s="129" t="s">
        <v>247</v>
      </c>
      <c r="C1" s="130"/>
      <c r="D1" s="129" t="s">
        <v>248</v>
      </c>
      <c r="E1" s="130"/>
      <c r="F1" s="129" t="s">
        <v>249</v>
      </c>
      <c r="G1" s="129"/>
    </row>
    <row r="2" spans="1:7" x14ac:dyDescent="0.35">
      <c r="A2" s="131"/>
    </row>
    <row r="3" spans="1:7" x14ac:dyDescent="0.35">
      <c r="A3" s="131"/>
    </row>
    <row r="4" spans="1:7" x14ac:dyDescent="0.35">
      <c r="A4" s="131"/>
    </row>
    <row r="5" spans="1:7" x14ac:dyDescent="0.35">
      <c r="A5" s="131"/>
    </row>
    <row r="6" spans="1:7" x14ac:dyDescent="0.35">
      <c r="A6" s="131"/>
    </row>
    <row r="7" spans="1:7" x14ac:dyDescent="0.35">
      <c r="A7" s="131"/>
    </row>
    <row r="8" spans="1:7" x14ac:dyDescent="0.35">
      <c r="A8" s="131"/>
    </row>
    <row r="9" spans="1:7" x14ac:dyDescent="0.35">
      <c r="A9" s="131"/>
    </row>
    <row r="10" spans="1:7" x14ac:dyDescent="0.35">
      <c r="A10" s="131"/>
    </row>
    <row r="11" spans="1:7" x14ac:dyDescent="0.35">
      <c r="A11" s="131"/>
    </row>
    <row r="12" spans="1:7" x14ac:dyDescent="0.35">
      <c r="A12" s="131"/>
    </row>
    <row r="14" spans="1:7" x14ac:dyDescent="0.35">
      <c r="F14" s="132">
        <f>SUM(F2:F12)</f>
        <v>0</v>
      </c>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9CD7-3053-4AC0-B2A8-3A24DF4A5ED2}">
  <dimension ref="A1"/>
  <sheetViews>
    <sheetView workbookViewId="0">
      <selection activeCell="K14" sqref="K14"/>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39"/>
  <sheetViews>
    <sheetView tabSelected="1" topLeftCell="C1" workbookViewId="0">
      <selection activeCell="B88" sqref="B88"/>
    </sheetView>
  </sheetViews>
  <sheetFormatPr defaultColWidth="9.08984375" defaultRowHeight="14.5" x14ac:dyDescent="0.35"/>
  <cols>
    <col min="1" max="1" width="3.6328125" style="336" customWidth="1"/>
    <col min="2" max="2" width="22.36328125" style="336" bestFit="1" customWidth="1"/>
    <col min="3" max="3" width="8.6328125" style="336" customWidth="1"/>
    <col min="4" max="4" width="51" style="336" customWidth="1"/>
    <col min="5" max="5" width="12.36328125" style="336" customWidth="1"/>
    <col min="6" max="6" width="12.54296875" style="336" customWidth="1"/>
    <col min="7" max="7" width="16" style="336" bestFit="1" customWidth="1"/>
    <col min="8" max="8" width="11.6328125" style="336" customWidth="1"/>
    <col min="9" max="9" width="13.54296875" style="336" bestFit="1" customWidth="1"/>
    <col min="10" max="10" width="15.36328125" style="336" customWidth="1"/>
    <col min="11" max="11" width="14.453125" style="336" bestFit="1" customWidth="1"/>
    <col min="12" max="12" width="12.453125" style="336" bestFit="1" customWidth="1"/>
    <col min="13" max="13" width="9.08984375" style="336"/>
    <col min="14" max="14" width="5.36328125" style="336" customWidth="1"/>
    <col min="15" max="15" width="9.08984375" style="336" customWidth="1"/>
    <col min="16" max="16" width="2.6328125" style="336" customWidth="1"/>
    <col min="17" max="17" width="22.54296875" style="335" customWidth="1"/>
    <col min="18" max="16384" width="9.08984375" style="336"/>
  </cols>
  <sheetData>
    <row r="1" spans="2:16" ht="21" x14ac:dyDescent="0.5">
      <c r="B1" s="546" t="s">
        <v>0</v>
      </c>
      <c r="C1" s="546"/>
      <c r="D1" s="546"/>
      <c r="E1" s="546"/>
      <c r="F1" s="546"/>
      <c r="G1" s="546"/>
      <c r="H1" s="546"/>
      <c r="I1" s="546"/>
      <c r="J1" s="546"/>
      <c r="K1" s="546"/>
      <c r="L1" s="546"/>
      <c r="M1" s="546"/>
      <c r="N1" s="546"/>
      <c r="O1" s="546"/>
      <c r="P1" s="546"/>
    </row>
    <row r="2" spans="2:16" ht="15.75" customHeight="1" thickBot="1" x14ac:dyDescent="0.55000000000000004">
      <c r="C2" s="337"/>
      <c r="D2" s="338"/>
      <c r="E2" s="338"/>
      <c r="F2" s="338"/>
      <c r="G2" s="338"/>
      <c r="H2" s="338"/>
      <c r="I2" s="338"/>
      <c r="J2" s="338"/>
      <c r="K2" s="338"/>
      <c r="L2" s="338"/>
      <c r="M2" s="338"/>
      <c r="N2" s="338"/>
      <c r="O2" s="338"/>
      <c r="P2" s="338"/>
    </row>
    <row r="3" spans="2:16" ht="15.75" customHeight="1" x14ac:dyDescent="0.5">
      <c r="B3" s="339" t="s">
        <v>131</v>
      </c>
      <c r="C3" s="628"/>
      <c r="D3" s="629"/>
      <c r="E3" s="629"/>
      <c r="F3" s="630"/>
      <c r="G3" s="338"/>
      <c r="H3" s="338"/>
      <c r="I3" s="338"/>
      <c r="J3" s="338"/>
      <c r="K3" s="338"/>
      <c r="L3" s="338"/>
      <c r="M3" s="338"/>
      <c r="N3" s="338"/>
      <c r="O3" s="338"/>
      <c r="P3" s="338"/>
    </row>
    <row r="4" spans="2:16" ht="15.75" customHeight="1" x14ac:dyDescent="0.5">
      <c r="B4" s="340" t="s">
        <v>1</v>
      </c>
      <c r="C4" s="550"/>
      <c r="D4" s="551"/>
      <c r="E4" s="551"/>
      <c r="F4" s="552"/>
      <c r="G4" s="338"/>
      <c r="H4" s="338"/>
      <c r="I4" s="338"/>
      <c r="J4" s="338"/>
      <c r="K4" s="338"/>
      <c r="L4" s="338"/>
      <c r="M4" s="338"/>
      <c r="N4" s="338"/>
      <c r="O4" s="338"/>
      <c r="P4" s="338"/>
    </row>
    <row r="5" spans="2:16" ht="15.75" customHeight="1" x14ac:dyDescent="0.5">
      <c r="B5" s="341"/>
      <c r="C5" s="631"/>
      <c r="D5" s="632"/>
      <c r="E5" s="632"/>
      <c r="F5" s="633"/>
      <c r="G5" s="338"/>
      <c r="H5" s="338"/>
      <c r="I5" s="338"/>
      <c r="J5" s="338"/>
      <c r="K5" s="338"/>
      <c r="L5" s="338"/>
      <c r="M5" s="338"/>
      <c r="N5" s="338"/>
      <c r="O5" s="338"/>
      <c r="P5" s="338"/>
    </row>
    <row r="6" spans="2:16" ht="15.75" customHeight="1" x14ac:dyDescent="0.5">
      <c r="B6" s="342"/>
      <c r="C6" s="553"/>
      <c r="D6" s="554"/>
      <c r="E6" s="554"/>
      <c r="F6" s="555"/>
      <c r="G6" s="338"/>
      <c r="H6" s="338"/>
      <c r="I6" s="338"/>
      <c r="J6" s="338"/>
      <c r="K6" s="338"/>
      <c r="L6" s="338"/>
      <c r="M6" s="338"/>
      <c r="N6" s="338"/>
      <c r="O6" s="338"/>
      <c r="P6" s="338"/>
    </row>
    <row r="7" spans="2:16" ht="15.75" customHeight="1" x14ac:dyDescent="0.5">
      <c r="B7" s="343" t="s">
        <v>2</v>
      </c>
      <c r="C7" s="547"/>
      <c r="D7" s="548"/>
      <c r="E7" s="548"/>
      <c r="F7" s="549"/>
      <c r="G7" s="338"/>
      <c r="H7" s="338"/>
      <c r="I7" s="338"/>
      <c r="J7" s="338"/>
      <c r="K7" s="338"/>
      <c r="L7" s="338"/>
      <c r="M7" s="338"/>
      <c r="N7" s="338"/>
      <c r="O7" s="338"/>
      <c r="P7" s="338"/>
    </row>
    <row r="8" spans="2:16" ht="15.75" customHeight="1" x14ac:dyDescent="0.5">
      <c r="B8" s="343" t="s">
        <v>132</v>
      </c>
      <c r="C8" s="547"/>
      <c r="D8" s="548"/>
      <c r="E8" s="548"/>
      <c r="F8" s="549"/>
      <c r="G8" s="338"/>
      <c r="H8" s="338"/>
      <c r="I8" s="338"/>
      <c r="J8" s="338"/>
      <c r="K8" s="338"/>
      <c r="L8" s="338"/>
      <c r="M8" s="338"/>
      <c r="N8" s="338"/>
      <c r="O8" s="338"/>
      <c r="P8" s="338"/>
    </row>
    <row r="9" spans="2:16" ht="15.75" customHeight="1" x14ac:dyDescent="0.5">
      <c r="B9" s="340" t="s">
        <v>130</v>
      </c>
      <c r="C9" s="550"/>
      <c r="D9" s="551"/>
      <c r="E9" s="551"/>
      <c r="F9" s="552"/>
      <c r="G9" s="338"/>
      <c r="H9" s="338"/>
      <c r="I9" s="338"/>
      <c r="J9" s="338"/>
      <c r="K9" s="338"/>
      <c r="L9" s="338"/>
      <c r="M9" s="338"/>
      <c r="N9" s="338"/>
      <c r="O9" s="338"/>
      <c r="P9" s="338"/>
    </row>
    <row r="10" spans="2:16" ht="15.75" customHeight="1" x14ac:dyDescent="0.35">
      <c r="B10" s="342"/>
      <c r="C10" s="553"/>
      <c r="D10" s="554"/>
      <c r="E10" s="554"/>
      <c r="F10" s="555"/>
      <c r="G10" s="337"/>
      <c r="H10" s="337"/>
      <c r="I10" s="337"/>
      <c r="J10" s="344"/>
      <c r="K10" s="344"/>
      <c r="L10" s="337"/>
      <c r="M10" s="337"/>
      <c r="N10" s="337"/>
      <c r="O10" s="337"/>
      <c r="P10" s="337"/>
    </row>
    <row r="11" spans="2:16" ht="15.75" customHeight="1" x14ac:dyDescent="0.35">
      <c r="B11" s="343" t="s">
        <v>3</v>
      </c>
      <c r="C11" s="547"/>
      <c r="D11" s="548"/>
      <c r="E11" s="548"/>
      <c r="F11" s="549"/>
      <c r="G11" s="345"/>
      <c r="H11" s="337"/>
      <c r="I11" s="337"/>
      <c r="J11" s="344"/>
      <c r="K11" s="344"/>
      <c r="L11" s="337"/>
      <c r="M11" s="337"/>
      <c r="N11" s="337"/>
      <c r="O11" s="337"/>
      <c r="P11" s="337"/>
    </row>
    <row r="12" spans="2:16" ht="15.75" customHeight="1" thickBot="1" x14ac:dyDescent="0.4">
      <c r="B12" s="346" t="s">
        <v>4</v>
      </c>
      <c r="C12" s="556"/>
      <c r="D12" s="557"/>
      <c r="E12" s="557"/>
      <c r="F12" s="558"/>
      <c r="G12" s="345"/>
      <c r="H12" s="337"/>
      <c r="I12" s="337"/>
      <c r="J12" s="344"/>
      <c r="K12" s="344"/>
      <c r="L12" s="337"/>
      <c r="M12" s="337"/>
      <c r="N12" s="337"/>
      <c r="O12" s="337"/>
      <c r="P12" s="337"/>
    </row>
    <row r="13" spans="2:16" ht="15.75" customHeight="1" x14ac:dyDescent="0.35">
      <c r="B13" s="347"/>
      <c r="C13" s="348"/>
      <c r="D13" s="345"/>
      <c r="E13" s="345"/>
      <c r="F13" s="345"/>
      <c r="G13" s="345"/>
      <c r="H13" s="337"/>
      <c r="I13" s="337"/>
      <c r="J13" s="344"/>
      <c r="K13" s="344"/>
      <c r="L13" s="337"/>
      <c r="M13" s="337"/>
      <c r="N13" s="337"/>
      <c r="O13" s="337"/>
      <c r="P13" s="337"/>
    </row>
    <row r="14" spans="2:16" ht="15.75" customHeight="1" x14ac:dyDescent="0.35">
      <c r="C14" s="337"/>
      <c r="D14" s="349"/>
      <c r="E14" s="337"/>
      <c r="F14" s="337"/>
      <c r="G14" s="337"/>
      <c r="H14" s="337"/>
      <c r="I14" s="337"/>
      <c r="J14" s="344"/>
      <c r="K14" s="344"/>
      <c r="L14" s="337"/>
      <c r="M14" s="337"/>
      <c r="N14" s="337"/>
      <c r="O14" s="337"/>
      <c r="P14" s="337"/>
    </row>
    <row r="15" spans="2:16" ht="15.75" customHeight="1" thickBot="1" x14ac:dyDescent="0.4">
      <c r="B15" s="350"/>
      <c r="C15" s="351"/>
      <c r="D15" s="352"/>
      <c r="E15" s="353"/>
      <c r="F15" s="353"/>
      <c r="G15" s="353"/>
      <c r="H15" s="353"/>
      <c r="I15" s="353"/>
      <c r="J15" s="353"/>
      <c r="K15" s="353"/>
      <c r="L15" s="353"/>
      <c r="M15" s="353"/>
      <c r="N15" s="353"/>
      <c r="O15" s="337"/>
      <c r="P15" s="337"/>
    </row>
    <row r="16" spans="2:16" ht="15.5" x14ac:dyDescent="0.35">
      <c r="B16" s="655" t="s">
        <v>186</v>
      </c>
      <c r="C16" s="239"/>
      <c r="D16" s="673" t="s">
        <v>47</v>
      </c>
      <c r="E16" s="240" t="str">
        <f>NB!D19</f>
        <v>2014-12-31</v>
      </c>
      <c r="F16" s="240">
        <v>42405</v>
      </c>
      <c r="G16" s="240">
        <f>Aangifteformulier!H14</f>
        <v>42405</v>
      </c>
      <c r="H16" s="240">
        <v>42553</v>
      </c>
      <c r="I16" s="241">
        <v>42369</v>
      </c>
      <c r="J16" s="241">
        <v>42735</v>
      </c>
      <c r="K16" s="242">
        <v>43100</v>
      </c>
      <c r="L16" s="676" t="s">
        <v>97</v>
      </c>
      <c r="M16" s="677"/>
      <c r="N16" s="677"/>
      <c r="O16" s="677"/>
      <c r="P16" s="678"/>
    </row>
    <row r="17" spans="2:17" ht="15.5" x14ac:dyDescent="0.35">
      <c r="B17" s="656"/>
      <c r="C17" s="243"/>
      <c r="D17" s="674"/>
      <c r="E17" s="244" t="s">
        <v>124</v>
      </c>
      <c r="F17" s="245" t="s">
        <v>187</v>
      </c>
      <c r="G17" s="246" t="s">
        <v>188</v>
      </c>
      <c r="H17" s="247" t="s">
        <v>48</v>
      </c>
      <c r="I17" s="245" t="s">
        <v>98</v>
      </c>
      <c r="J17" s="245" t="s">
        <v>98</v>
      </c>
      <c r="K17" s="244" t="s">
        <v>98</v>
      </c>
      <c r="L17" s="622"/>
      <c r="M17" s="623"/>
      <c r="N17" s="623"/>
      <c r="O17" s="623"/>
      <c r="P17" s="624"/>
    </row>
    <row r="18" spans="2:17" ht="16" thickBot="1" x14ac:dyDescent="0.4">
      <c r="B18" s="656"/>
      <c r="C18" s="248"/>
      <c r="D18" s="675"/>
      <c r="E18" s="249" t="s">
        <v>49</v>
      </c>
      <c r="F18" s="249" t="s">
        <v>49</v>
      </c>
      <c r="G18" s="249" t="s">
        <v>49</v>
      </c>
      <c r="H18" s="249" t="s">
        <v>125</v>
      </c>
      <c r="I18" s="249" t="s">
        <v>49</v>
      </c>
      <c r="J18" s="249" t="s">
        <v>49</v>
      </c>
      <c r="K18" s="250" t="s">
        <v>49</v>
      </c>
      <c r="L18" s="625"/>
      <c r="M18" s="626"/>
      <c r="N18" s="626"/>
      <c r="O18" s="626"/>
      <c r="P18" s="627"/>
    </row>
    <row r="19" spans="2:17" ht="15.5" x14ac:dyDescent="0.35">
      <c r="B19" s="354"/>
      <c r="C19" s="251"/>
      <c r="D19" s="252"/>
      <c r="E19" s="253"/>
      <c r="F19" s="254"/>
      <c r="G19" s="254"/>
      <c r="H19" s="254"/>
      <c r="I19" s="254"/>
      <c r="J19" s="254"/>
      <c r="K19" s="255"/>
      <c r="L19" s="566"/>
      <c r="M19" s="567"/>
      <c r="N19" s="567"/>
      <c r="O19" s="567"/>
      <c r="P19" s="568"/>
    </row>
    <row r="20" spans="2:17" ht="15.5" x14ac:dyDescent="0.35">
      <c r="B20" s="355" t="s">
        <v>101</v>
      </c>
      <c r="C20" s="256"/>
      <c r="D20" s="257" t="s">
        <v>50</v>
      </c>
      <c r="E20" s="258">
        <f>NB!D21</f>
        <v>0</v>
      </c>
      <c r="F20" s="259">
        <f>F22+F24+F28+F37</f>
        <v>0</v>
      </c>
      <c r="G20" s="259">
        <f>G22+G24+G28+G37</f>
        <v>121000</v>
      </c>
      <c r="H20" s="259">
        <f>H22+H24+H28+H37</f>
        <v>113000</v>
      </c>
      <c r="I20" s="259">
        <f t="shared" ref="I20:K20" si="0">I22+I24+I28+I37</f>
        <v>105500</v>
      </c>
      <c r="J20" s="259">
        <f t="shared" si="0"/>
        <v>110500</v>
      </c>
      <c r="K20" s="259">
        <f t="shared" si="0"/>
        <v>113500</v>
      </c>
      <c r="L20" s="585"/>
      <c r="M20" s="586"/>
      <c r="N20" s="586"/>
      <c r="O20" s="586"/>
      <c r="P20" s="587"/>
    </row>
    <row r="21" spans="2:17" ht="15.5" x14ac:dyDescent="0.35">
      <c r="B21" s="356"/>
      <c r="C21" s="251"/>
      <c r="D21" s="252"/>
      <c r="E21" s="260"/>
      <c r="F21" s="254"/>
      <c r="G21" s="261"/>
      <c r="H21" s="261"/>
      <c r="I21" s="261"/>
      <c r="J21" s="261"/>
      <c r="K21" s="261"/>
      <c r="L21" s="652"/>
      <c r="M21" s="653"/>
      <c r="N21" s="653"/>
      <c r="O21" s="653"/>
      <c r="P21" s="654"/>
    </row>
    <row r="22" spans="2:17" ht="15.5" x14ac:dyDescent="0.35">
      <c r="B22" s="356">
        <v>20</v>
      </c>
      <c r="C22" s="262" t="s">
        <v>51</v>
      </c>
      <c r="D22" s="263" t="s">
        <v>52</v>
      </c>
      <c r="E22" s="264">
        <f>NB!D22</f>
        <v>0</v>
      </c>
      <c r="F22" s="56"/>
      <c r="G22" s="48"/>
      <c r="H22" s="9"/>
      <c r="I22" s="48"/>
      <c r="J22" s="48">
        <f>I22</f>
        <v>0</v>
      </c>
      <c r="K22" s="48">
        <f>J22</f>
        <v>0</v>
      </c>
      <c r="L22" s="566"/>
      <c r="M22" s="567"/>
      <c r="N22" s="567"/>
      <c r="O22" s="567"/>
      <c r="P22" s="568"/>
    </row>
    <row r="23" spans="2:17" ht="15.5" x14ac:dyDescent="0.35">
      <c r="B23" s="356"/>
      <c r="C23" s="251"/>
      <c r="D23" s="252"/>
      <c r="E23" s="267"/>
      <c r="F23" s="254"/>
      <c r="G23" s="261"/>
      <c r="H23" s="261"/>
      <c r="I23" s="254"/>
      <c r="J23" s="254"/>
      <c r="K23" s="254"/>
      <c r="L23" s="585"/>
      <c r="M23" s="586"/>
      <c r="N23" s="586"/>
      <c r="O23" s="586"/>
      <c r="P23" s="587"/>
      <c r="Q23" s="336"/>
    </row>
    <row r="24" spans="2:17" ht="15.5" x14ac:dyDescent="0.35">
      <c r="B24" s="356">
        <v>21</v>
      </c>
      <c r="C24" s="262" t="s">
        <v>53</v>
      </c>
      <c r="D24" s="263" t="s">
        <v>54</v>
      </c>
      <c r="E24" s="268">
        <f>NB!D23</f>
        <v>0</v>
      </c>
      <c r="F24" s="264">
        <f>F25+F26</f>
        <v>0</v>
      </c>
      <c r="G24" s="268">
        <f>G25+G26</f>
        <v>0</v>
      </c>
      <c r="H24" s="268">
        <f>H25+H26</f>
        <v>0</v>
      </c>
      <c r="I24" s="264">
        <f t="shared" ref="I24:K24" si="1">I25+I26</f>
        <v>0</v>
      </c>
      <c r="J24" s="264">
        <f t="shared" si="1"/>
        <v>0</v>
      </c>
      <c r="K24" s="264">
        <f t="shared" si="1"/>
        <v>0</v>
      </c>
      <c r="L24" s="585"/>
      <c r="M24" s="586"/>
      <c r="N24" s="586"/>
      <c r="O24" s="586"/>
      <c r="P24" s="587"/>
      <c r="Q24" s="336"/>
    </row>
    <row r="25" spans="2:17" ht="15.5" x14ac:dyDescent="0.35">
      <c r="B25" s="356"/>
      <c r="C25" s="251" t="s">
        <v>55</v>
      </c>
      <c r="D25" s="252" t="s">
        <v>133</v>
      </c>
      <c r="E25" s="269"/>
      <c r="F25" s="61"/>
      <c r="G25" s="10"/>
      <c r="H25" s="10"/>
      <c r="I25" s="111">
        <v>0</v>
      </c>
      <c r="J25" s="111">
        <f>I25</f>
        <v>0</v>
      </c>
      <c r="K25" s="57">
        <f>J25</f>
        <v>0</v>
      </c>
      <c r="L25" s="652"/>
      <c r="M25" s="653"/>
      <c r="N25" s="653"/>
      <c r="O25" s="653"/>
      <c r="P25" s="654"/>
      <c r="Q25" s="336"/>
    </row>
    <row r="26" spans="2:17" ht="15.5" x14ac:dyDescent="0.35">
      <c r="B26" s="356"/>
      <c r="C26" s="251" t="s">
        <v>56</v>
      </c>
      <c r="D26" s="252" t="s">
        <v>57</v>
      </c>
      <c r="E26" s="273"/>
      <c r="F26" s="11"/>
      <c r="G26" s="57"/>
      <c r="H26" s="60"/>
      <c r="I26" s="57">
        <v>0</v>
      </c>
      <c r="J26" s="57">
        <f>I26</f>
        <v>0</v>
      </c>
      <c r="K26" s="11">
        <f>J26</f>
        <v>0</v>
      </c>
      <c r="L26" s="566"/>
      <c r="M26" s="567"/>
      <c r="N26" s="567"/>
      <c r="O26" s="567"/>
      <c r="P26" s="568"/>
      <c r="Q26" s="336"/>
    </row>
    <row r="27" spans="2:17" ht="15.5" x14ac:dyDescent="0.35">
      <c r="B27" s="356"/>
      <c r="C27" s="251"/>
      <c r="D27" s="252"/>
      <c r="E27" s="273"/>
      <c r="F27" s="272"/>
      <c r="G27" s="274"/>
      <c r="H27" s="274"/>
      <c r="I27" s="254"/>
      <c r="J27" s="254"/>
      <c r="K27" s="272"/>
      <c r="L27" s="585"/>
      <c r="M27" s="586"/>
      <c r="N27" s="586"/>
      <c r="O27" s="586"/>
      <c r="P27" s="587"/>
      <c r="Q27" s="336"/>
    </row>
    <row r="28" spans="2:17" ht="15.5" x14ac:dyDescent="0.35">
      <c r="B28" s="357" t="s">
        <v>105</v>
      </c>
      <c r="C28" s="262" t="s">
        <v>58</v>
      </c>
      <c r="D28" s="263" t="s">
        <v>59</v>
      </c>
      <c r="E28" s="268">
        <f>NB!D24</f>
        <v>0</v>
      </c>
      <c r="F28" s="264">
        <f t="shared" ref="F28:G28" si="2">F29+F30+F31+F32+F33+F34+F35</f>
        <v>0</v>
      </c>
      <c r="G28" s="264">
        <f t="shared" si="2"/>
        <v>119000</v>
      </c>
      <c r="H28" s="264">
        <f>H29+H30+H31+H32+H33+H34+H35</f>
        <v>113000</v>
      </c>
      <c r="I28" s="264">
        <f>I29+I30+I31+I32+I33+I34+I35</f>
        <v>104500</v>
      </c>
      <c r="J28" s="264">
        <f>J29+J30+J31+J32+J33+J34+J35</f>
        <v>109500</v>
      </c>
      <c r="K28" s="264">
        <f>K29+K30+K31+K32+K33+K34+K35</f>
        <v>112000</v>
      </c>
      <c r="L28" s="619"/>
      <c r="M28" s="620"/>
      <c r="N28" s="620"/>
      <c r="O28" s="620"/>
      <c r="P28" s="621"/>
      <c r="Q28" s="336"/>
    </row>
    <row r="29" spans="2:17" ht="15.5" x14ac:dyDescent="0.35">
      <c r="B29" s="358">
        <v>22</v>
      </c>
      <c r="C29" s="275" t="s">
        <v>60</v>
      </c>
      <c r="D29" s="276" t="s">
        <v>61</v>
      </c>
      <c r="E29" s="277">
        <f>NB!D25</f>
        <v>0</v>
      </c>
      <c r="F29" s="9"/>
      <c r="G29" s="266">
        <f>Aangifteformulier!H17</f>
        <v>100000</v>
      </c>
      <c r="H29" s="9">
        <v>100000</v>
      </c>
      <c r="I29" s="9">
        <v>95000</v>
      </c>
      <c r="J29" s="9">
        <v>100000</v>
      </c>
      <c r="K29" s="9">
        <f>J29</f>
        <v>100000</v>
      </c>
      <c r="L29" s="560"/>
      <c r="M29" s="561"/>
      <c r="N29" s="561"/>
      <c r="O29" s="561"/>
      <c r="P29" s="562"/>
      <c r="Q29" s="336"/>
    </row>
    <row r="30" spans="2:17" ht="15.5" x14ac:dyDescent="0.35">
      <c r="B30" s="358">
        <v>23</v>
      </c>
      <c r="C30" s="275" t="s">
        <v>62</v>
      </c>
      <c r="D30" s="276" t="s">
        <v>63</v>
      </c>
      <c r="E30" s="277">
        <f>NB!D26</f>
        <v>0</v>
      </c>
      <c r="F30" s="9"/>
      <c r="G30" s="266">
        <f>Aangifteformulier!H30</f>
        <v>10000</v>
      </c>
      <c r="H30" s="9">
        <v>5000</v>
      </c>
      <c r="I30" s="9">
        <v>3500</v>
      </c>
      <c r="J30" s="9">
        <f t="shared" ref="J30:K35" si="3">I30</f>
        <v>3500</v>
      </c>
      <c r="K30" s="9">
        <v>5000</v>
      </c>
      <c r="L30" s="578"/>
      <c r="M30" s="561"/>
      <c r="N30" s="561"/>
      <c r="O30" s="561"/>
      <c r="P30" s="562"/>
      <c r="Q30" s="336"/>
    </row>
    <row r="31" spans="2:17" ht="15.5" x14ac:dyDescent="0.35">
      <c r="B31" s="358">
        <v>24</v>
      </c>
      <c r="C31" s="275" t="s">
        <v>64</v>
      </c>
      <c r="D31" s="276" t="s">
        <v>65</v>
      </c>
      <c r="E31" s="277">
        <f>NB!D27</f>
        <v>0</v>
      </c>
      <c r="F31" s="9"/>
      <c r="G31" s="266">
        <f>Aangifteformulier!H31+Aangifteformulier!H35+Aangifteformulier!H32</f>
        <v>9000</v>
      </c>
      <c r="H31" s="9">
        <v>8000</v>
      </c>
      <c r="I31" s="9">
        <v>6000</v>
      </c>
      <c r="J31" s="9">
        <f t="shared" si="3"/>
        <v>6000</v>
      </c>
      <c r="K31" s="9">
        <v>7000</v>
      </c>
      <c r="L31" s="560"/>
      <c r="M31" s="561"/>
      <c r="N31" s="561"/>
      <c r="O31" s="561"/>
      <c r="P31" s="562"/>
      <c r="Q31" s="336"/>
    </row>
    <row r="32" spans="2:17" ht="15.5" x14ac:dyDescent="0.35">
      <c r="B32" s="358">
        <v>25</v>
      </c>
      <c r="C32" s="275" t="s">
        <v>66</v>
      </c>
      <c r="D32" s="276" t="s">
        <v>67</v>
      </c>
      <c r="E32" s="277">
        <f>NB!D28</f>
        <v>0</v>
      </c>
      <c r="F32" s="9"/>
      <c r="G32" s="9"/>
      <c r="H32" s="9">
        <v>0</v>
      </c>
      <c r="I32" s="9">
        <v>0</v>
      </c>
      <c r="J32" s="9">
        <f>I32</f>
        <v>0</v>
      </c>
      <c r="K32" s="9">
        <f t="shared" si="3"/>
        <v>0</v>
      </c>
      <c r="L32" s="560"/>
      <c r="M32" s="561"/>
      <c r="N32" s="561"/>
      <c r="O32" s="561"/>
      <c r="P32" s="562"/>
      <c r="Q32" s="336"/>
    </row>
    <row r="33" spans="2:17" ht="15.5" x14ac:dyDescent="0.35">
      <c r="B33" s="358">
        <v>26</v>
      </c>
      <c r="C33" s="275" t="s">
        <v>68</v>
      </c>
      <c r="D33" s="276" t="s">
        <v>69</v>
      </c>
      <c r="E33" s="277">
        <f>NB!D29</f>
        <v>0</v>
      </c>
      <c r="F33" s="9"/>
      <c r="G33" s="9"/>
      <c r="H33" s="9"/>
      <c r="I33" s="9">
        <v>0</v>
      </c>
      <c r="J33" s="9">
        <f t="shared" si="3"/>
        <v>0</v>
      </c>
      <c r="K33" s="9">
        <f t="shared" si="3"/>
        <v>0</v>
      </c>
      <c r="L33" s="560"/>
      <c r="M33" s="561"/>
      <c r="N33" s="561"/>
      <c r="O33" s="561"/>
      <c r="P33" s="562"/>
      <c r="Q33" s="336"/>
    </row>
    <row r="34" spans="2:17" ht="15.5" x14ac:dyDescent="0.35">
      <c r="B34" s="358">
        <v>27</v>
      </c>
      <c r="C34" s="275" t="s">
        <v>70</v>
      </c>
      <c r="D34" s="276" t="s">
        <v>71</v>
      </c>
      <c r="E34" s="277">
        <f>NB!D30</f>
        <v>0</v>
      </c>
      <c r="F34" s="9"/>
      <c r="G34" s="9"/>
      <c r="H34" s="9"/>
      <c r="I34" s="9">
        <v>0</v>
      </c>
      <c r="J34" s="9">
        <f t="shared" si="3"/>
        <v>0</v>
      </c>
      <c r="K34" s="9">
        <f t="shared" si="3"/>
        <v>0</v>
      </c>
      <c r="L34" s="560"/>
      <c r="M34" s="561"/>
      <c r="N34" s="561"/>
      <c r="O34" s="561"/>
      <c r="P34" s="562"/>
      <c r="Q34" s="336"/>
    </row>
    <row r="35" spans="2:17" ht="15.5" x14ac:dyDescent="0.35">
      <c r="B35" s="356"/>
      <c r="C35" s="408" t="s">
        <v>72</v>
      </c>
      <c r="D35" s="278" t="s">
        <v>73</v>
      </c>
      <c r="E35" s="279"/>
      <c r="F35" s="83"/>
      <c r="G35" s="84"/>
      <c r="H35" s="82"/>
      <c r="I35" s="82">
        <v>0</v>
      </c>
      <c r="J35" s="82">
        <f t="shared" si="3"/>
        <v>0</v>
      </c>
      <c r="K35" s="82">
        <v>0</v>
      </c>
      <c r="L35" s="613"/>
      <c r="M35" s="614"/>
      <c r="N35" s="614"/>
      <c r="O35" s="614"/>
      <c r="P35" s="615"/>
      <c r="Q35" s="336"/>
    </row>
    <row r="36" spans="2:17" ht="15.5" x14ac:dyDescent="0.35">
      <c r="B36" s="356"/>
      <c r="C36" s="251"/>
      <c r="D36" s="252"/>
      <c r="E36" s="273"/>
      <c r="F36" s="272"/>
      <c r="G36" s="272"/>
      <c r="H36" s="265"/>
      <c r="I36" s="265"/>
      <c r="J36" s="265"/>
      <c r="K36" s="265"/>
      <c r="L36" s="560"/>
      <c r="M36" s="561"/>
      <c r="N36" s="561"/>
      <c r="O36" s="561"/>
      <c r="P36" s="562"/>
      <c r="Q36" s="336"/>
    </row>
    <row r="37" spans="2:17" ht="15.5" x14ac:dyDescent="0.35">
      <c r="B37" s="357">
        <v>28</v>
      </c>
      <c r="C37" s="262" t="s">
        <v>74</v>
      </c>
      <c r="D37" s="263" t="s">
        <v>75</v>
      </c>
      <c r="E37" s="268">
        <f>NB!D31</f>
        <v>0</v>
      </c>
      <c r="F37" s="268">
        <f t="shared" ref="F37:G37" si="4">F38+F39</f>
        <v>0</v>
      </c>
      <c r="G37" s="268">
        <f t="shared" si="4"/>
        <v>2000</v>
      </c>
      <c r="H37" s="268">
        <f>H38+H39</f>
        <v>0</v>
      </c>
      <c r="I37" s="268">
        <f>I38+I39</f>
        <v>1000</v>
      </c>
      <c r="J37" s="268">
        <f>J38+J39</f>
        <v>1000</v>
      </c>
      <c r="K37" s="268">
        <f>K38+K39</f>
        <v>1500</v>
      </c>
      <c r="L37" s="560"/>
      <c r="M37" s="561"/>
      <c r="N37" s="561"/>
      <c r="O37" s="561"/>
      <c r="P37" s="562"/>
      <c r="Q37" s="336"/>
    </row>
    <row r="38" spans="2:17" ht="15.5" x14ac:dyDescent="0.35">
      <c r="B38" s="356"/>
      <c r="C38" s="251" t="s">
        <v>60</v>
      </c>
      <c r="D38" s="252" t="s">
        <v>76</v>
      </c>
      <c r="E38" s="303"/>
      <c r="F38" s="61"/>
      <c r="G38" s="11">
        <f>Aangifteformulier!H34</f>
        <v>2000</v>
      </c>
      <c r="H38" s="9">
        <v>0</v>
      </c>
      <c r="I38" s="9">
        <v>1000</v>
      </c>
      <c r="J38" s="9">
        <f>I38</f>
        <v>1000</v>
      </c>
      <c r="K38" s="58">
        <v>1500</v>
      </c>
      <c r="L38" s="560"/>
      <c r="M38" s="561"/>
      <c r="N38" s="561"/>
      <c r="O38" s="561"/>
      <c r="P38" s="562"/>
      <c r="Q38" s="336"/>
    </row>
    <row r="39" spans="2:17" ht="15.5" x14ac:dyDescent="0.35">
      <c r="B39" s="356"/>
      <c r="C39" s="251" t="s">
        <v>62</v>
      </c>
      <c r="D39" s="252" t="s">
        <v>77</v>
      </c>
      <c r="E39" s="273"/>
      <c r="F39" s="11"/>
      <c r="G39" s="57"/>
      <c r="H39" s="9">
        <v>0</v>
      </c>
      <c r="I39" s="9">
        <v>0</v>
      </c>
      <c r="J39" s="9">
        <f>I39</f>
        <v>0</v>
      </c>
      <c r="K39" s="111">
        <f>J39</f>
        <v>0</v>
      </c>
      <c r="L39" s="560"/>
      <c r="M39" s="561"/>
      <c r="N39" s="561"/>
      <c r="O39" s="561"/>
      <c r="P39" s="562"/>
    </row>
    <row r="40" spans="2:17" ht="15.5" x14ac:dyDescent="0.35">
      <c r="B40" s="356"/>
      <c r="C40" s="251"/>
      <c r="D40" s="252"/>
      <c r="E40" s="260"/>
      <c r="F40" s="272"/>
      <c r="G40" s="272"/>
      <c r="H40" s="265"/>
      <c r="I40" s="265"/>
      <c r="J40" s="265"/>
      <c r="K40" s="280"/>
      <c r="L40" s="560"/>
      <c r="M40" s="561"/>
      <c r="N40" s="561"/>
      <c r="O40" s="561"/>
      <c r="P40" s="562"/>
    </row>
    <row r="41" spans="2:17" ht="15.5" x14ac:dyDescent="0.35">
      <c r="B41" s="355" t="s">
        <v>108</v>
      </c>
      <c r="C41" s="275"/>
      <c r="D41" s="276" t="s">
        <v>78</v>
      </c>
      <c r="E41" s="277">
        <f>NB!D32</f>
        <v>80829.240000000005</v>
      </c>
      <c r="F41" s="258">
        <f>F43+F47+F52+F64+F66+F72</f>
        <v>0</v>
      </c>
      <c r="G41" s="258">
        <f>G43+G47+G52+G64+G66+G72</f>
        <v>40000</v>
      </c>
      <c r="H41" s="258">
        <f>H43+H47+H52+H64+H66+H72</f>
        <v>30388.79</v>
      </c>
      <c r="I41" s="259">
        <f>I43+I47+I52+I64+I66+I72</f>
        <v>23000</v>
      </c>
      <c r="J41" s="259">
        <f t="shared" ref="J41:K41" si="5">J43+J47+J52+J64+J66+J72</f>
        <v>24000</v>
      </c>
      <c r="K41" s="259">
        <f t="shared" si="5"/>
        <v>26000</v>
      </c>
      <c r="L41" s="616"/>
      <c r="M41" s="617"/>
      <c r="N41" s="617"/>
      <c r="O41" s="617"/>
      <c r="P41" s="618"/>
    </row>
    <row r="42" spans="2:17" ht="15.5" x14ac:dyDescent="0.35">
      <c r="B42" s="356"/>
      <c r="C42" s="251"/>
      <c r="D42" s="252"/>
      <c r="E42" s="260"/>
      <c r="F42" s="261"/>
      <c r="G42" s="261"/>
      <c r="H42" s="265"/>
      <c r="I42" s="265"/>
      <c r="J42" s="265"/>
      <c r="K42" s="270"/>
      <c r="L42" s="585"/>
      <c r="M42" s="586"/>
      <c r="N42" s="586"/>
      <c r="O42" s="586"/>
      <c r="P42" s="587"/>
    </row>
    <row r="43" spans="2:17" ht="15.5" x14ac:dyDescent="0.35">
      <c r="B43" s="357">
        <v>29</v>
      </c>
      <c r="C43" s="251" t="s">
        <v>136</v>
      </c>
      <c r="D43" s="281" t="s">
        <v>135</v>
      </c>
      <c r="E43" s="282">
        <f>NB!D33</f>
        <v>0</v>
      </c>
      <c r="F43" s="268">
        <f t="shared" ref="F43:G43" si="6">F44+F45</f>
        <v>0</v>
      </c>
      <c r="G43" s="268">
        <f t="shared" si="6"/>
        <v>0</v>
      </c>
      <c r="H43" s="268">
        <f>H44+H45</f>
        <v>0</v>
      </c>
      <c r="I43" s="268">
        <f t="shared" ref="I43:K43" si="7">I44+I45</f>
        <v>0</v>
      </c>
      <c r="J43" s="268">
        <f t="shared" si="7"/>
        <v>0</v>
      </c>
      <c r="K43" s="268">
        <f t="shared" si="7"/>
        <v>0</v>
      </c>
      <c r="L43" s="585"/>
      <c r="M43" s="586"/>
      <c r="N43" s="586"/>
      <c r="O43" s="586"/>
      <c r="P43" s="587"/>
    </row>
    <row r="44" spans="2:17" ht="15.5" x14ac:dyDescent="0.35">
      <c r="B44" s="358">
        <v>290</v>
      </c>
      <c r="C44" s="251" t="s">
        <v>60</v>
      </c>
      <c r="D44" s="252" t="s">
        <v>85</v>
      </c>
      <c r="E44" s="260">
        <f>NB!D34</f>
        <v>0</v>
      </c>
      <c r="F44" s="11"/>
      <c r="G44" s="57"/>
      <c r="H44" s="9"/>
      <c r="I44" s="9">
        <v>0</v>
      </c>
      <c r="J44" s="9">
        <f>I44</f>
        <v>0</v>
      </c>
      <c r="K44" s="9">
        <f>J44</f>
        <v>0</v>
      </c>
      <c r="L44" s="637"/>
      <c r="M44" s="638"/>
      <c r="N44" s="638"/>
      <c r="O44" s="638"/>
      <c r="P44" s="639"/>
    </row>
    <row r="45" spans="2:17" ht="15.5" x14ac:dyDescent="0.35">
      <c r="B45" s="358">
        <v>291</v>
      </c>
      <c r="C45" s="251" t="s">
        <v>62</v>
      </c>
      <c r="D45" s="252" t="s">
        <v>86</v>
      </c>
      <c r="E45" s="283">
        <f>NB!D35</f>
        <v>0</v>
      </c>
      <c r="F45" s="57"/>
      <c r="G45" s="11">
        <v>0</v>
      </c>
      <c r="H45" s="9">
        <v>0</v>
      </c>
      <c r="I45" s="9">
        <v>0</v>
      </c>
      <c r="J45" s="9">
        <f>I45</f>
        <v>0</v>
      </c>
      <c r="K45" s="9">
        <f>J45</f>
        <v>0</v>
      </c>
      <c r="L45" s="640"/>
      <c r="M45" s="641"/>
      <c r="N45" s="641"/>
      <c r="O45" s="641"/>
      <c r="P45" s="642"/>
    </row>
    <row r="46" spans="2:17" ht="15.5" x14ac:dyDescent="0.35">
      <c r="B46" s="356"/>
      <c r="C46" s="251"/>
      <c r="D46" s="252"/>
      <c r="E46" s="273"/>
      <c r="F46" s="272"/>
      <c r="G46" s="272"/>
      <c r="H46" s="265"/>
      <c r="I46" s="265"/>
      <c r="J46" s="265"/>
      <c r="K46" s="266"/>
      <c r="L46" s="591"/>
      <c r="M46" s="592"/>
      <c r="N46" s="592"/>
      <c r="O46" s="592"/>
      <c r="P46" s="593"/>
    </row>
    <row r="47" spans="2:17" ht="15.5" x14ac:dyDescent="0.35">
      <c r="B47" s="357">
        <v>3</v>
      </c>
      <c r="C47" s="262" t="s">
        <v>79</v>
      </c>
      <c r="D47" s="263" t="s">
        <v>80</v>
      </c>
      <c r="E47" s="264">
        <f>NB!D36</f>
        <v>56768.14</v>
      </c>
      <c r="F47" s="268">
        <f t="shared" ref="F47:G47" si="8">F48+F49+F50</f>
        <v>0</v>
      </c>
      <c r="G47" s="268">
        <f t="shared" si="8"/>
        <v>5000</v>
      </c>
      <c r="H47" s="268">
        <f>H48+H49+H50</f>
        <v>5000</v>
      </c>
      <c r="I47" s="268">
        <f t="shared" ref="I47:K47" si="9">I48+I49+I50</f>
        <v>2500</v>
      </c>
      <c r="J47" s="268">
        <f t="shared" si="9"/>
        <v>3500</v>
      </c>
      <c r="K47" s="268">
        <f t="shared" si="9"/>
        <v>5000</v>
      </c>
      <c r="L47" s="585"/>
      <c r="M47" s="586"/>
      <c r="N47" s="586"/>
      <c r="O47" s="586"/>
      <c r="P47" s="587"/>
    </row>
    <row r="48" spans="2:17" ht="15.5" x14ac:dyDescent="0.35">
      <c r="B48" s="358" t="s">
        <v>112</v>
      </c>
      <c r="C48" s="251"/>
      <c r="D48" s="252" t="s">
        <v>81</v>
      </c>
      <c r="E48" s="267">
        <f>NB!D37</f>
        <v>56768.14</v>
      </c>
      <c r="F48" s="11"/>
      <c r="G48" s="58">
        <f>Aangifteformulier!H28</f>
        <v>5000</v>
      </c>
      <c r="H48" s="9">
        <v>5000</v>
      </c>
      <c r="I48" s="9">
        <v>2500</v>
      </c>
      <c r="J48" s="9">
        <v>3500</v>
      </c>
      <c r="K48" s="9">
        <v>5000</v>
      </c>
      <c r="L48" s="588"/>
      <c r="M48" s="589"/>
      <c r="N48" s="589"/>
      <c r="O48" s="589"/>
      <c r="P48" s="590"/>
    </row>
    <row r="49" spans="1:16" ht="15.5" x14ac:dyDescent="0.35">
      <c r="B49" s="356"/>
      <c r="C49" s="251"/>
      <c r="D49" s="252" t="s">
        <v>82</v>
      </c>
      <c r="E49" s="260"/>
      <c r="F49" s="57"/>
      <c r="G49" s="57"/>
      <c r="H49" s="9"/>
      <c r="I49" s="9">
        <v>0</v>
      </c>
      <c r="J49" s="9">
        <f t="shared" ref="J49:K50" si="10">I49</f>
        <v>0</v>
      </c>
      <c r="K49" s="9">
        <f t="shared" si="10"/>
        <v>0</v>
      </c>
      <c r="L49" s="579"/>
      <c r="M49" s="580"/>
      <c r="N49" s="580"/>
      <c r="O49" s="580"/>
      <c r="P49" s="581"/>
    </row>
    <row r="50" spans="1:16" ht="15.5" x14ac:dyDescent="0.35">
      <c r="B50" s="356"/>
      <c r="C50" s="251"/>
      <c r="D50" s="252" t="s">
        <v>83</v>
      </c>
      <c r="E50" s="284"/>
      <c r="F50" s="59"/>
      <c r="G50" s="10"/>
      <c r="H50" s="9"/>
      <c r="I50" s="9">
        <v>0</v>
      </c>
      <c r="J50" s="9">
        <f t="shared" si="10"/>
        <v>0</v>
      </c>
      <c r="K50" s="9">
        <f t="shared" si="10"/>
        <v>0</v>
      </c>
      <c r="L50" s="578"/>
      <c r="M50" s="561"/>
      <c r="N50" s="561"/>
      <c r="O50" s="561"/>
      <c r="P50" s="562"/>
    </row>
    <row r="51" spans="1:16" ht="15.5" x14ac:dyDescent="0.35">
      <c r="B51" s="356"/>
      <c r="C51" s="251"/>
      <c r="D51" s="252"/>
      <c r="E51" s="273"/>
      <c r="F51" s="272"/>
      <c r="G51" s="274"/>
      <c r="H51" s="265"/>
      <c r="I51" s="265"/>
      <c r="J51" s="265"/>
      <c r="K51" s="266"/>
      <c r="L51" s="560"/>
      <c r="M51" s="561"/>
      <c r="N51" s="561"/>
      <c r="O51" s="561"/>
      <c r="P51" s="562"/>
    </row>
    <row r="52" spans="1:16" ht="15.5" x14ac:dyDescent="0.35">
      <c r="B52" s="357" t="s">
        <v>115</v>
      </c>
      <c r="C52" s="262" t="s">
        <v>84</v>
      </c>
      <c r="D52" s="263" t="s">
        <v>134</v>
      </c>
      <c r="E52" s="264">
        <f>NB!D39</f>
        <v>24061.1</v>
      </c>
      <c r="F52" s="264">
        <f>F53+F55+F58+F59</f>
        <v>0</v>
      </c>
      <c r="G52" s="264">
        <f>Aangifteformulier!H33</f>
        <v>15000</v>
      </c>
      <c r="H52" s="492">
        <f>H53+H55+H58+H59</f>
        <v>5388.79</v>
      </c>
      <c r="I52" s="268">
        <f>I53+I56+I57+I58+I59+I55</f>
        <v>1000</v>
      </c>
      <c r="J52" s="268">
        <f t="shared" ref="J52:K52" si="11">J53+J56+J57+J58+J59+J55</f>
        <v>1000</v>
      </c>
      <c r="K52" s="268">
        <f t="shared" si="11"/>
        <v>1000</v>
      </c>
      <c r="L52" s="560"/>
      <c r="M52" s="561"/>
      <c r="N52" s="561"/>
      <c r="O52" s="561"/>
      <c r="P52" s="562"/>
    </row>
    <row r="53" spans="1:16" ht="15.5" x14ac:dyDescent="0.35">
      <c r="A53" s="360"/>
      <c r="B53" s="361">
        <v>40</v>
      </c>
      <c r="C53" s="275" t="s">
        <v>60</v>
      </c>
      <c r="D53" s="276" t="s">
        <v>85</v>
      </c>
      <c r="E53" s="258">
        <f>NB!D40</f>
        <v>20172.310000000001</v>
      </c>
      <c r="F53" s="416"/>
      <c r="G53" s="491"/>
      <c r="H53" s="494">
        <f>HV!D126</f>
        <v>1500</v>
      </c>
      <c r="I53" s="493">
        <v>1000</v>
      </c>
      <c r="J53" s="9">
        <f>I53</f>
        <v>1000</v>
      </c>
      <c r="K53" s="111">
        <f t="shared" ref="J53:K59" si="12">J53</f>
        <v>1000</v>
      </c>
      <c r="L53" s="560"/>
      <c r="M53" s="561"/>
      <c r="N53" s="561"/>
      <c r="O53" s="561"/>
      <c r="P53" s="562"/>
    </row>
    <row r="54" spans="1:16" ht="15.5" x14ac:dyDescent="0.35">
      <c r="B54" s="358">
        <v>41</v>
      </c>
      <c r="C54" s="275" t="s">
        <v>62</v>
      </c>
      <c r="D54" s="276" t="s">
        <v>86</v>
      </c>
      <c r="E54" s="277">
        <f>NB!D41</f>
        <v>3888.79</v>
      </c>
      <c r="F54" s="259"/>
      <c r="G54" s="258"/>
      <c r="H54" s="258">
        <v>3888.79</v>
      </c>
      <c r="I54" s="258">
        <f>I55+I56+I57+I58+I59+I62</f>
        <v>0</v>
      </c>
      <c r="J54" s="258">
        <f t="shared" ref="J54:K54" si="13">J55+J56+J57+J58+J59+J62</f>
        <v>0</v>
      </c>
      <c r="K54" s="258">
        <f t="shared" si="13"/>
        <v>0</v>
      </c>
      <c r="L54" s="560"/>
      <c r="M54" s="561"/>
      <c r="N54" s="561"/>
      <c r="O54" s="561"/>
      <c r="P54" s="562"/>
    </row>
    <row r="55" spans="1:16" ht="15.5" x14ac:dyDescent="0.35">
      <c r="B55" s="356"/>
      <c r="C55" s="251"/>
      <c r="D55" s="359" t="s">
        <v>87</v>
      </c>
      <c r="E55" s="303"/>
      <c r="F55" s="303">
        <f>F56+F57</f>
        <v>0</v>
      </c>
      <c r="G55" s="303">
        <f t="shared" ref="G55:I55" si="14">G56+G57</f>
        <v>0</v>
      </c>
      <c r="H55" s="303">
        <f t="shared" si="14"/>
        <v>3888.79</v>
      </c>
      <c r="I55" s="303">
        <f t="shared" si="14"/>
        <v>0</v>
      </c>
      <c r="J55" s="268">
        <f t="shared" si="12"/>
        <v>0</v>
      </c>
      <c r="K55" s="268">
        <f t="shared" si="12"/>
        <v>0</v>
      </c>
      <c r="L55" s="560"/>
      <c r="M55" s="561"/>
      <c r="N55" s="561"/>
      <c r="O55" s="561"/>
      <c r="P55" s="562"/>
    </row>
    <row r="56" spans="1:16" ht="15.5" x14ac:dyDescent="0.35">
      <c r="B56" s="356"/>
      <c r="C56" s="251"/>
      <c r="D56" s="409" t="s">
        <v>288</v>
      </c>
      <c r="E56" s="269"/>
      <c r="F56" s="11"/>
      <c r="G56" s="57"/>
      <c r="H56" s="9">
        <v>2932.79</v>
      </c>
      <c r="I56" s="9">
        <v>0</v>
      </c>
      <c r="J56" s="9">
        <f t="shared" si="12"/>
        <v>0</v>
      </c>
      <c r="K56" s="9">
        <f t="shared" si="12"/>
        <v>0</v>
      </c>
      <c r="L56" s="643" t="s">
        <v>298</v>
      </c>
      <c r="M56" s="644"/>
      <c r="N56" s="644"/>
      <c r="O56" s="644"/>
      <c r="P56" s="645"/>
    </row>
    <row r="57" spans="1:16" ht="15.5" x14ac:dyDescent="0.35">
      <c r="B57" s="356"/>
      <c r="C57" s="251"/>
      <c r="D57" s="409" t="s">
        <v>289</v>
      </c>
      <c r="E57" s="282"/>
      <c r="F57" s="57"/>
      <c r="G57" s="57"/>
      <c r="H57" s="9">
        <v>956</v>
      </c>
      <c r="I57" s="9">
        <v>0</v>
      </c>
      <c r="J57" s="9">
        <f>I57</f>
        <v>0</v>
      </c>
      <c r="K57" s="9">
        <f>J57</f>
        <v>0</v>
      </c>
      <c r="L57" s="643" t="s">
        <v>298</v>
      </c>
      <c r="M57" s="644"/>
      <c r="N57" s="644"/>
      <c r="O57" s="644"/>
      <c r="P57" s="645"/>
    </row>
    <row r="58" spans="1:16" ht="15.5" x14ac:dyDescent="0.35">
      <c r="A58" s="360"/>
      <c r="C58" s="251" t="s">
        <v>64</v>
      </c>
      <c r="D58" s="252" t="s">
        <v>88</v>
      </c>
      <c r="E58" s="282"/>
      <c r="F58" s="57"/>
      <c r="G58" s="11"/>
      <c r="H58" s="9"/>
      <c r="I58" s="9">
        <v>0</v>
      </c>
      <c r="J58" s="9">
        <f t="shared" si="12"/>
        <v>0</v>
      </c>
      <c r="K58" s="9">
        <f t="shared" si="12"/>
        <v>0</v>
      </c>
      <c r="L58" s="560"/>
      <c r="M58" s="561"/>
      <c r="N58" s="561"/>
      <c r="O58" s="561"/>
      <c r="P58" s="562"/>
    </row>
    <row r="59" spans="1:16" ht="15.5" x14ac:dyDescent="0.35">
      <c r="B59" s="356"/>
      <c r="C59" s="251" t="s">
        <v>66</v>
      </c>
      <c r="D59" s="252" t="s">
        <v>27</v>
      </c>
      <c r="E59" s="315"/>
      <c r="F59" s="57"/>
      <c r="G59" s="57"/>
      <c r="H59" s="9"/>
      <c r="I59" s="9">
        <v>0</v>
      </c>
      <c r="J59" s="9">
        <f t="shared" si="12"/>
        <v>0</v>
      </c>
      <c r="K59" s="9">
        <f t="shared" si="12"/>
        <v>0</v>
      </c>
      <c r="L59" s="560"/>
      <c r="M59" s="561"/>
      <c r="N59" s="561"/>
      <c r="O59" s="561"/>
      <c r="P59" s="562"/>
    </row>
    <row r="60" spans="1:16" ht="15.5" x14ac:dyDescent="0.35">
      <c r="B60" s="356"/>
      <c r="C60" s="251"/>
      <c r="D60" s="359"/>
      <c r="E60" s="282"/>
      <c r="F60" s="254"/>
      <c r="G60" s="272"/>
      <c r="H60" s="266"/>
      <c r="I60" s="266"/>
      <c r="J60" s="266"/>
      <c r="K60" s="266"/>
      <c r="L60" s="579"/>
      <c r="M60" s="580"/>
      <c r="N60" s="580"/>
      <c r="O60" s="580"/>
      <c r="P60" s="581"/>
    </row>
    <row r="61" spans="1:16" ht="15.5" x14ac:dyDescent="0.35">
      <c r="A61" s="360"/>
      <c r="C61" s="251"/>
      <c r="D61" s="359"/>
      <c r="E61" s="269"/>
      <c r="F61" s="285"/>
      <c r="G61" s="285"/>
      <c r="H61" s="265"/>
      <c r="I61" s="265"/>
      <c r="J61" s="265"/>
      <c r="K61" s="265"/>
      <c r="L61" s="579"/>
      <c r="M61" s="580"/>
      <c r="N61" s="580"/>
      <c r="O61" s="580"/>
      <c r="P61" s="581"/>
    </row>
    <row r="62" spans="1:16" ht="15.5" x14ac:dyDescent="0.35">
      <c r="A62" s="360"/>
      <c r="B62" s="356"/>
      <c r="C62" s="251"/>
      <c r="D62" s="359"/>
      <c r="E62" s="282"/>
      <c r="F62" s="285"/>
      <c r="G62" s="362"/>
      <c r="H62" s="363"/>
      <c r="I62" s="265"/>
      <c r="J62" s="265"/>
      <c r="K62" s="265"/>
      <c r="L62" s="560"/>
      <c r="M62" s="561"/>
      <c r="N62" s="561"/>
      <c r="O62" s="561"/>
      <c r="P62" s="562"/>
    </row>
    <row r="63" spans="1:16" ht="15.5" x14ac:dyDescent="0.35">
      <c r="A63" s="360"/>
      <c r="B63" s="356"/>
      <c r="C63" s="251"/>
      <c r="D63" s="252"/>
      <c r="E63" s="269"/>
      <c r="F63" s="285"/>
      <c r="G63" s="285"/>
      <c r="H63" s="265"/>
      <c r="I63" s="265"/>
      <c r="J63" s="265"/>
      <c r="K63" s="265"/>
      <c r="L63" s="560"/>
      <c r="M63" s="561"/>
      <c r="N63" s="561"/>
      <c r="O63" s="561"/>
      <c r="P63" s="562"/>
    </row>
    <row r="64" spans="1:16" ht="15.5" x14ac:dyDescent="0.35">
      <c r="B64" s="355" t="s">
        <v>117</v>
      </c>
      <c r="C64" s="262" t="s">
        <v>89</v>
      </c>
      <c r="D64" s="263" t="s">
        <v>90</v>
      </c>
      <c r="E64" s="264">
        <f>NB!D42</f>
        <v>0</v>
      </c>
      <c r="F64" s="56"/>
      <c r="G64" s="48"/>
      <c r="H64" s="48"/>
      <c r="I64" s="48">
        <v>0</v>
      </c>
      <c r="J64" s="48">
        <f>I64</f>
        <v>0</v>
      </c>
      <c r="K64" s="48">
        <f>J64</f>
        <v>0</v>
      </c>
      <c r="L64" s="560"/>
      <c r="M64" s="561"/>
      <c r="N64" s="561"/>
      <c r="O64" s="561"/>
      <c r="P64" s="562"/>
    </row>
    <row r="65" spans="1:17" ht="15.5" x14ac:dyDescent="0.35">
      <c r="A65" s="360"/>
      <c r="C65" s="251"/>
      <c r="D65" s="252"/>
      <c r="E65" s="267"/>
      <c r="F65" s="261"/>
      <c r="G65" s="254"/>
      <c r="H65" s="265"/>
      <c r="I65" s="265"/>
      <c r="J65" s="265"/>
      <c r="K65" s="265"/>
      <c r="L65" s="560"/>
      <c r="M65" s="561"/>
      <c r="N65" s="561"/>
      <c r="O65" s="561"/>
      <c r="P65" s="562"/>
    </row>
    <row r="66" spans="1:17" ht="15.5" x14ac:dyDescent="0.35">
      <c r="B66" s="355" t="s">
        <v>119</v>
      </c>
      <c r="C66" s="262" t="s">
        <v>91</v>
      </c>
      <c r="D66" s="263" t="s">
        <v>92</v>
      </c>
      <c r="E66" s="258">
        <f>NB!D43</f>
        <v>0</v>
      </c>
      <c r="F66" s="268">
        <f>F67+F69+F70</f>
        <v>0</v>
      </c>
      <c r="G66" s="264">
        <f>Aangifteformulier!H26</f>
        <v>20000</v>
      </c>
      <c r="H66" s="268">
        <f>H67+H69+H70</f>
        <v>20000</v>
      </c>
      <c r="I66" s="268">
        <f t="shared" ref="I66:K66" si="15">I67+I69+I70</f>
        <v>19500</v>
      </c>
      <c r="J66" s="268">
        <f t="shared" si="15"/>
        <v>19500</v>
      </c>
      <c r="K66" s="268">
        <f t="shared" si="15"/>
        <v>20000</v>
      </c>
      <c r="L66" s="560"/>
      <c r="M66" s="561"/>
      <c r="N66" s="561"/>
      <c r="O66" s="561"/>
      <c r="P66" s="562"/>
    </row>
    <row r="67" spans="1:17" ht="15.5" x14ac:dyDescent="0.35">
      <c r="B67" s="356"/>
      <c r="C67" s="251" t="s">
        <v>60</v>
      </c>
      <c r="D67" s="252" t="s">
        <v>93</v>
      </c>
      <c r="E67" s="303"/>
      <c r="F67" s="11"/>
      <c r="G67" s="11">
        <v>0</v>
      </c>
      <c r="H67" s="9">
        <v>10000</v>
      </c>
      <c r="I67" s="9">
        <v>10000</v>
      </c>
      <c r="J67" s="9">
        <f t="shared" ref="J67:K70" si="16">I67</f>
        <v>10000</v>
      </c>
      <c r="K67" s="9">
        <f t="shared" si="16"/>
        <v>10000</v>
      </c>
      <c r="L67" s="560"/>
      <c r="M67" s="561"/>
      <c r="N67" s="561"/>
      <c r="O67" s="561"/>
      <c r="P67" s="562"/>
    </row>
    <row r="68" spans="1:17" ht="15.5" x14ac:dyDescent="0.35">
      <c r="B68" s="356"/>
      <c r="C68" s="251"/>
      <c r="D68" s="359"/>
      <c r="E68" s="282"/>
      <c r="F68" s="274"/>
      <c r="G68" s="274"/>
      <c r="H68" s="266"/>
      <c r="I68" s="266"/>
      <c r="J68" s="266"/>
      <c r="K68" s="266"/>
      <c r="L68" s="560"/>
      <c r="M68" s="561"/>
      <c r="N68" s="561"/>
      <c r="O68" s="561"/>
      <c r="P68" s="562"/>
    </row>
    <row r="69" spans="1:17" ht="15.5" x14ac:dyDescent="0.35">
      <c r="B69" s="356"/>
      <c r="C69" s="251" t="s">
        <v>62</v>
      </c>
      <c r="D69" s="252" t="s">
        <v>94</v>
      </c>
      <c r="E69" s="260"/>
      <c r="F69" s="57"/>
      <c r="G69" s="60"/>
      <c r="H69" s="9"/>
      <c r="I69" s="9">
        <v>0</v>
      </c>
      <c r="J69" s="9">
        <f t="shared" si="16"/>
        <v>0</v>
      </c>
      <c r="K69" s="9">
        <f t="shared" si="16"/>
        <v>0</v>
      </c>
      <c r="L69" s="560"/>
      <c r="M69" s="561"/>
      <c r="N69" s="561"/>
      <c r="O69" s="561"/>
      <c r="P69" s="562"/>
    </row>
    <row r="70" spans="1:17" ht="15.5" x14ac:dyDescent="0.35">
      <c r="B70" s="356"/>
      <c r="C70" s="251" t="s">
        <v>64</v>
      </c>
      <c r="D70" s="252" t="s">
        <v>243</v>
      </c>
      <c r="E70" s="273"/>
      <c r="F70" s="11"/>
      <c r="G70" s="57"/>
      <c r="H70" s="9">
        <v>10000</v>
      </c>
      <c r="I70" s="9">
        <v>9500</v>
      </c>
      <c r="J70" s="9">
        <f t="shared" si="16"/>
        <v>9500</v>
      </c>
      <c r="K70" s="9">
        <v>10000</v>
      </c>
      <c r="L70" s="560"/>
      <c r="M70" s="561"/>
      <c r="N70" s="561"/>
      <c r="O70" s="561"/>
      <c r="P70" s="562"/>
    </row>
    <row r="71" spans="1:17" ht="15.5" x14ac:dyDescent="0.35">
      <c r="B71" s="356"/>
      <c r="C71" s="251"/>
      <c r="D71" s="252"/>
      <c r="E71" s="260"/>
      <c r="F71" s="272"/>
      <c r="G71" s="272"/>
      <c r="H71" s="266"/>
      <c r="I71" s="266"/>
      <c r="J71" s="266"/>
      <c r="K71" s="266"/>
      <c r="L71" s="579"/>
      <c r="M71" s="580"/>
      <c r="N71" s="580"/>
      <c r="O71" s="580"/>
      <c r="P71" s="581"/>
    </row>
    <row r="72" spans="1:17" ht="15.5" x14ac:dyDescent="0.35">
      <c r="B72" s="355" t="s">
        <v>121</v>
      </c>
      <c r="C72" s="262" t="s">
        <v>244</v>
      </c>
      <c r="D72" s="263" t="s">
        <v>95</v>
      </c>
      <c r="E72" s="264">
        <f>NB!D44</f>
        <v>0</v>
      </c>
      <c r="F72" s="56"/>
      <c r="G72" s="48"/>
      <c r="H72" s="48"/>
      <c r="I72" s="48">
        <v>0</v>
      </c>
      <c r="J72" s="48">
        <f>I72</f>
        <v>0</v>
      </c>
      <c r="K72" s="48">
        <f>J72</f>
        <v>0</v>
      </c>
      <c r="L72" s="560"/>
      <c r="M72" s="561"/>
      <c r="N72" s="561"/>
      <c r="O72" s="561"/>
      <c r="P72" s="562"/>
    </row>
    <row r="73" spans="1:17" ht="15.5" x14ac:dyDescent="0.35">
      <c r="B73" s="356"/>
      <c r="C73" s="251"/>
      <c r="D73" s="252"/>
      <c r="E73" s="260"/>
      <c r="F73" s="286"/>
      <c r="G73" s="286"/>
      <c r="H73" s="271"/>
      <c r="I73" s="271"/>
      <c r="J73" s="287"/>
      <c r="K73" s="287"/>
      <c r="L73" s="560"/>
      <c r="M73" s="561"/>
      <c r="N73" s="561"/>
      <c r="O73" s="561"/>
      <c r="P73" s="562"/>
    </row>
    <row r="74" spans="1:17" ht="15.5" x14ac:dyDescent="0.35">
      <c r="B74" s="356"/>
      <c r="C74" s="288"/>
      <c r="D74" s="289"/>
      <c r="E74" s="290"/>
      <c r="F74" s="254"/>
      <c r="G74" s="291"/>
      <c r="H74" s="292"/>
      <c r="I74" s="292"/>
      <c r="J74" s="265"/>
      <c r="K74" s="265"/>
      <c r="L74" s="560"/>
      <c r="M74" s="561"/>
      <c r="N74" s="561"/>
      <c r="O74" s="561"/>
      <c r="P74" s="562"/>
    </row>
    <row r="75" spans="1:17" ht="15.5" x14ac:dyDescent="0.35">
      <c r="B75" s="364"/>
      <c r="C75" s="293"/>
      <c r="D75" s="294" t="s">
        <v>96</v>
      </c>
      <c r="E75" s="295">
        <f>NB!D45</f>
        <v>80829.240000000005</v>
      </c>
      <c r="F75" s="296">
        <f>F20+F41</f>
        <v>0</v>
      </c>
      <c r="G75" s="297">
        <f>G20+G41</f>
        <v>161000</v>
      </c>
      <c r="H75" s="297">
        <f>H20+H41</f>
        <v>143388.79</v>
      </c>
      <c r="I75" s="297">
        <f t="shared" ref="I75:K75" si="17">I20+I41</f>
        <v>128500</v>
      </c>
      <c r="J75" s="297">
        <f t="shared" si="17"/>
        <v>134500</v>
      </c>
      <c r="K75" s="297">
        <f t="shared" si="17"/>
        <v>139500</v>
      </c>
      <c r="L75" s="649"/>
      <c r="M75" s="650"/>
      <c r="N75" s="650"/>
      <c r="O75" s="650"/>
      <c r="P75" s="651"/>
    </row>
    <row r="76" spans="1:17" ht="16" thickBot="1" x14ac:dyDescent="0.4">
      <c r="B76" s="365"/>
      <c r="C76" s="298"/>
      <c r="D76" s="366"/>
      <c r="E76" s="269"/>
      <c r="F76" s="271"/>
      <c r="G76" s="271"/>
      <c r="H76" s="367"/>
      <c r="I76" s="367"/>
      <c r="J76" s="367"/>
      <c r="K76" s="368"/>
      <c r="L76" s="646"/>
      <c r="M76" s="647"/>
      <c r="N76" s="647"/>
      <c r="O76" s="647"/>
      <c r="P76" s="648"/>
    </row>
    <row r="77" spans="1:17" ht="16.25" customHeight="1" x14ac:dyDescent="0.35">
      <c r="B77" s="655" t="s">
        <v>186</v>
      </c>
      <c r="C77" s="658"/>
      <c r="D77" s="661" t="s">
        <v>205</v>
      </c>
      <c r="E77" s="664"/>
      <c r="F77" s="667"/>
      <c r="G77" s="670"/>
      <c r="H77" s="670"/>
      <c r="I77" s="634"/>
      <c r="J77" s="634"/>
      <c r="K77" s="634"/>
      <c r="L77" s="569" t="s">
        <v>212</v>
      </c>
      <c r="M77" s="570"/>
      <c r="N77" s="570"/>
      <c r="O77" s="570"/>
      <c r="P77" s="571"/>
      <c r="Q77" s="369"/>
    </row>
    <row r="78" spans="1:17" x14ac:dyDescent="0.35">
      <c r="B78" s="656"/>
      <c r="C78" s="659"/>
      <c r="D78" s="662"/>
      <c r="E78" s="665"/>
      <c r="F78" s="668"/>
      <c r="G78" s="671"/>
      <c r="H78" s="671"/>
      <c r="I78" s="635"/>
      <c r="J78" s="635"/>
      <c r="K78" s="635"/>
      <c r="L78" s="572"/>
      <c r="M78" s="573"/>
      <c r="N78" s="573"/>
      <c r="O78" s="573"/>
      <c r="P78" s="574"/>
      <c r="Q78" s="369"/>
    </row>
    <row r="79" spans="1:17" ht="15" thickBot="1" x14ac:dyDescent="0.4">
      <c r="B79" s="657"/>
      <c r="C79" s="660"/>
      <c r="D79" s="663"/>
      <c r="E79" s="666"/>
      <c r="F79" s="669"/>
      <c r="G79" s="672"/>
      <c r="H79" s="672"/>
      <c r="I79" s="636"/>
      <c r="J79" s="636"/>
      <c r="K79" s="636"/>
      <c r="L79" s="575"/>
      <c r="M79" s="576"/>
      <c r="N79" s="576"/>
      <c r="O79" s="576"/>
      <c r="P79" s="577"/>
      <c r="Q79" s="369"/>
    </row>
    <row r="80" spans="1:17" ht="15.5" x14ac:dyDescent="0.35">
      <c r="B80" s="370"/>
      <c r="C80" s="371"/>
      <c r="D80" s="372"/>
      <c r="E80" s="299"/>
      <c r="F80" s="254"/>
      <c r="G80" s="300"/>
      <c r="H80" s="254"/>
      <c r="I80" s="300"/>
      <c r="J80" s="300"/>
      <c r="K80" s="301"/>
      <c r="L80" s="610"/>
      <c r="M80" s="611"/>
      <c r="N80" s="611"/>
      <c r="O80" s="611"/>
      <c r="P80" s="612"/>
      <c r="Q80" s="336"/>
    </row>
    <row r="81" spans="2:17" ht="15.5" x14ac:dyDescent="0.35">
      <c r="B81" s="373" t="s">
        <v>138</v>
      </c>
      <c r="C81" s="371" t="s">
        <v>206</v>
      </c>
      <c r="D81" s="374" t="s">
        <v>207</v>
      </c>
      <c r="E81" s="302">
        <f>NB!D48</f>
        <v>-18439.43</v>
      </c>
      <c r="F81" s="259"/>
      <c r="G81" s="259"/>
      <c r="H81" s="264">
        <f>H83+H85+H86+H87+H94+H95</f>
        <v>12400</v>
      </c>
      <c r="I81" s="264">
        <f t="shared" ref="I81:K81" si="18">I83+I85+I86+I87+I94+I95</f>
        <v>0</v>
      </c>
      <c r="J81" s="264">
        <f t="shared" si="18"/>
        <v>0</v>
      </c>
      <c r="K81" s="264">
        <f t="shared" si="18"/>
        <v>0</v>
      </c>
      <c r="L81" s="585"/>
      <c r="M81" s="586"/>
      <c r="N81" s="586"/>
      <c r="O81" s="586"/>
      <c r="P81" s="587"/>
      <c r="Q81" s="336"/>
    </row>
    <row r="82" spans="2:17" ht="15.5" x14ac:dyDescent="0.35">
      <c r="B82" s="373">
        <v>10</v>
      </c>
      <c r="C82" s="375" t="s">
        <v>60</v>
      </c>
      <c r="D82" s="410" t="s">
        <v>139</v>
      </c>
      <c r="E82" s="310">
        <f>NB!D49</f>
        <v>6200</v>
      </c>
      <c r="F82" s="260">
        <f>F83+F84</f>
        <v>0</v>
      </c>
      <c r="G82" s="267">
        <f>G83+G84</f>
        <v>0</v>
      </c>
      <c r="H82" s="267">
        <f>H83+H84</f>
        <v>12400</v>
      </c>
      <c r="I82" s="267">
        <f t="shared" ref="I82:K82" si="19">I83+I84</f>
        <v>0</v>
      </c>
      <c r="J82" s="267">
        <f t="shared" si="19"/>
        <v>0</v>
      </c>
      <c r="K82" s="267">
        <f t="shared" si="19"/>
        <v>0</v>
      </c>
      <c r="L82" s="566"/>
      <c r="M82" s="567"/>
      <c r="N82" s="567"/>
      <c r="O82" s="567"/>
      <c r="P82" s="568"/>
      <c r="Q82" s="336"/>
    </row>
    <row r="83" spans="2:17" ht="15.5" x14ac:dyDescent="0.35">
      <c r="B83" s="373">
        <v>100</v>
      </c>
      <c r="C83" s="371"/>
      <c r="D83" s="372" t="s">
        <v>140</v>
      </c>
      <c r="E83" s="304">
        <f>NB!D50</f>
        <v>18600</v>
      </c>
      <c r="F83" s="55"/>
      <c r="G83" s="9"/>
      <c r="H83" s="9"/>
      <c r="I83" s="9"/>
      <c r="J83" s="9">
        <f>I83</f>
        <v>0</v>
      </c>
      <c r="K83" s="111">
        <f>J83</f>
        <v>0</v>
      </c>
      <c r="L83" s="585"/>
      <c r="M83" s="586"/>
      <c r="N83" s="586"/>
      <c r="O83" s="586"/>
      <c r="P83" s="587"/>
      <c r="Q83" s="336"/>
    </row>
    <row r="84" spans="2:17" ht="15.5" x14ac:dyDescent="0.35">
      <c r="B84" s="373">
        <v>101</v>
      </c>
      <c r="C84" s="371"/>
      <c r="D84" s="377" t="s">
        <v>141</v>
      </c>
      <c r="E84" s="376">
        <f>NB!D51</f>
        <v>12400</v>
      </c>
      <c r="F84" s="269">
        <f>F85+F86</f>
        <v>0</v>
      </c>
      <c r="G84" s="303">
        <f>G85+G86</f>
        <v>0</v>
      </c>
      <c r="H84" s="303">
        <f>H85+H86</f>
        <v>12400</v>
      </c>
      <c r="I84" s="303">
        <f t="shared" ref="I84" si="20">I85+I86</f>
        <v>0</v>
      </c>
      <c r="J84" s="303">
        <f>J85+J86</f>
        <v>0</v>
      </c>
      <c r="K84" s="303">
        <f>K85+K86</f>
        <v>0</v>
      </c>
      <c r="L84" s="585"/>
      <c r="M84" s="586"/>
      <c r="N84" s="586"/>
      <c r="O84" s="586"/>
      <c r="P84" s="587"/>
      <c r="Q84" s="336"/>
    </row>
    <row r="85" spans="2:17" ht="15.5" x14ac:dyDescent="0.35">
      <c r="B85" s="356"/>
      <c r="C85" s="371"/>
      <c r="D85" s="411" t="s">
        <v>289</v>
      </c>
      <c r="E85" s="305"/>
      <c r="F85" s="55"/>
      <c r="G85" s="9"/>
      <c r="H85" s="9">
        <v>620</v>
      </c>
      <c r="I85" s="55">
        <v>0</v>
      </c>
      <c r="J85" s="55">
        <f t="shared" ref="J85:K88" si="21">I85</f>
        <v>0</v>
      </c>
      <c r="K85" s="57">
        <f t="shared" si="21"/>
        <v>0</v>
      </c>
      <c r="L85" s="604" t="s">
        <v>299</v>
      </c>
      <c r="M85" s="605"/>
      <c r="N85" s="605"/>
      <c r="O85" s="605"/>
      <c r="P85" s="606"/>
      <c r="Q85" s="336"/>
    </row>
    <row r="86" spans="2:17" ht="15.5" x14ac:dyDescent="0.35">
      <c r="B86" s="373"/>
      <c r="C86" s="371"/>
      <c r="D86" s="411" t="s">
        <v>290</v>
      </c>
      <c r="E86" s="312"/>
      <c r="F86" s="58"/>
      <c r="G86" s="11"/>
      <c r="H86" s="11">
        <v>11780</v>
      </c>
      <c r="I86" s="111">
        <v>0</v>
      </c>
      <c r="J86" s="111">
        <f t="shared" si="21"/>
        <v>0</v>
      </c>
      <c r="K86" s="111">
        <f t="shared" si="21"/>
        <v>0</v>
      </c>
      <c r="L86" s="607" t="s">
        <v>300</v>
      </c>
      <c r="M86" s="608"/>
      <c r="N86" s="608"/>
      <c r="O86" s="608"/>
      <c r="P86" s="609"/>
      <c r="Q86" s="336"/>
    </row>
    <row r="87" spans="2:17" ht="15.5" x14ac:dyDescent="0.35">
      <c r="B87" s="373">
        <v>11</v>
      </c>
      <c r="C87" s="371" t="s">
        <v>62</v>
      </c>
      <c r="D87" s="385" t="s">
        <v>142</v>
      </c>
      <c r="E87" s="304">
        <f>NB!D52</f>
        <v>0</v>
      </c>
      <c r="F87" s="11"/>
      <c r="G87" s="57"/>
      <c r="H87" s="60"/>
      <c r="I87" s="60"/>
      <c r="J87" s="60">
        <f t="shared" si="21"/>
        <v>0</v>
      </c>
      <c r="K87" s="57">
        <f t="shared" si="21"/>
        <v>0</v>
      </c>
      <c r="L87" s="585"/>
      <c r="M87" s="586"/>
      <c r="N87" s="586"/>
      <c r="O87" s="586"/>
      <c r="P87" s="587"/>
      <c r="Q87" s="336"/>
    </row>
    <row r="88" spans="2:17" ht="15.5" x14ac:dyDescent="0.35">
      <c r="B88" s="373">
        <v>12</v>
      </c>
      <c r="C88" s="375" t="s">
        <v>64</v>
      </c>
      <c r="D88" s="412" t="s">
        <v>143</v>
      </c>
      <c r="E88" s="260">
        <f>NB!D53</f>
        <v>0</v>
      </c>
      <c r="F88" s="57"/>
      <c r="G88" s="60"/>
      <c r="H88" s="60"/>
      <c r="I88" s="57"/>
      <c r="J88" s="57">
        <f t="shared" si="21"/>
        <v>0</v>
      </c>
      <c r="K88" s="111">
        <f t="shared" si="21"/>
        <v>0</v>
      </c>
      <c r="L88" s="585"/>
      <c r="M88" s="586"/>
      <c r="N88" s="586"/>
      <c r="O88" s="586"/>
      <c r="P88" s="587"/>
      <c r="Q88" s="336"/>
    </row>
    <row r="89" spans="2:17" ht="15.5" x14ac:dyDescent="0.35">
      <c r="B89" s="373">
        <v>13</v>
      </c>
      <c r="C89" s="375" t="s">
        <v>66</v>
      </c>
      <c r="D89" s="413" t="s">
        <v>144</v>
      </c>
      <c r="E89" s="282">
        <f>NB!D54</f>
        <v>0</v>
      </c>
      <c r="F89" s="264">
        <f>F90+F91+F94+F95</f>
        <v>0</v>
      </c>
      <c r="G89" s="264">
        <f>G90+G91+G94+G95</f>
        <v>0</v>
      </c>
      <c r="H89" s="264">
        <f>H90+H91+H94+H95</f>
        <v>0</v>
      </c>
      <c r="I89" s="264">
        <f t="shared" ref="I89:K89" si="22">I90+I91+I94+I95</f>
        <v>0</v>
      </c>
      <c r="J89" s="264">
        <f t="shared" si="22"/>
        <v>0</v>
      </c>
      <c r="K89" s="264">
        <f t="shared" si="22"/>
        <v>0</v>
      </c>
      <c r="L89" s="566"/>
      <c r="M89" s="567"/>
      <c r="N89" s="567"/>
      <c r="O89" s="567"/>
      <c r="P89" s="568"/>
    </row>
    <row r="90" spans="2:17" ht="15.5" x14ac:dyDescent="0.35">
      <c r="B90" s="373">
        <v>130</v>
      </c>
      <c r="C90" s="371"/>
      <c r="D90" s="372" t="s">
        <v>145</v>
      </c>
      <c r="E90" s="305">
        <f>NB!D55</f>
        <v>0</v>
      </c>
      <c r="F90" s="9"/>
      <c r="G90" s="9"/>
      <c r="H90" s="9"/>
      <c r="I90" s="9"/>
      <c r="J90" s="9">
        <f>I90</f>
        <v>0</v>
      </c>
      <c r="K90" s="111">
        <f>J90</f>
        <v>0</v>
      </c>
      <c r="L90" s="560"/>
      <c r="M90" s="561"/>
      <c r="N90" s="561"/>
      <c r="O90" s="561"/>
      <c r="P90" s="562"/>
    </row>
    <row r="91" spans="2:17" ht="15.5" x14ac:dyDescent="0.35">
      <c r="B91" s="373">
        <v>131</v>
      </c>
      <c r="C91" s="371"/>
      <c r="D91" s="377" t="s">
        <v>146</v>
      </c>
      <c r="E91" s="417">
        <f>NB!D56</f>
        <v>0</v>
      </c>
      <c r="F91" s="268">
        <f>F92+F93</f>
        <v>0</v>
      </c>
      <c r="G91" s="268">
        <f>G92+G93</f>
        <v>0</v>
      </c>
      <c r="H91" s="268">
        <f>H92+H93</f>
        <v>0</v>
      </c>
      <c r="I91" s="268">
        <f t="shared" ref="I91:K91" si="23">I92+I93</f>
        <v>0</v>
      </c>
      <c r="J91" s="268">
        <f t="shared" si="23"/>
        <v>0</v>
      </c>
      <c r="K91" s="268">
        <f t="shared" si="23"/>
        <v>0</v>
      </c>
      <c r="L91" s="578"/>
      <c r="M91" s="561"/>
      <c r="N91" s="561"/>
      <c r="O91" s="561"/>
      <c r="P91" s="562"/>
    </row>
    <row r="92" spans="2:17" ht="15.5" x14ac:dyDescent="0.35">
      <c r="B92" s="373">
        <v>1310</v>
      </c>
      <c r="C92" s="371"/>
      <c r="D92" s="307" t="s">
        <v>147</v>
      </c>
      <c r="E92" s="308">
        <f>NB!D57</f>
        <v>0</v>
      </c>
      <c r="F92" s="9"/>
      <c r="G92" s="9"/>
      <c r="H92" s="9"/>
      <c r="I92" s="9"/>
      <c r="J92" s="9">
        <f t="shared" ref="J92:K97" si="24">I92</f>
        <v>0</v>
      </c>
      <c r="K92" s="149">
        <f t="shared" si="24"/>
        <v>0</v>
      </c>
      <c r="L92" s="560"/>
      <c r="M92" s="561"/>
      <c r="N92" s="561"/>
      <c r="O92" s="561"/>
      <c r="P92" s="562"/>
    </row>
    <row r="93" spans="2:17" ht="15.5" x14ac:dyDescent="0.35">
      <c r="B93" s="373">
        <v>1311</v>
      </c>
      <c r="C93" s="371"/>
      <c r="D93" s="307" t="s">
        <v>148</v>
      </c>
      <c r="E93" s="308">
        <f>NB!D58</f>
        <v>0</v>
      </c>
      <c r="F93" s="9"/>
      <c r="G93" s="9"/>
      <c r="H93" s="9"/>
      <c r="I93" s="9"/>
      <c r="J93" s="9">
        <f t="shared" si="24"/>
        <v>0</v>
      </c>
      <c r="K93" s="57">
        <f t="shared" si="24"/>
        <v>0</v>
      </c>
      <c r="L93" s="560"/>
      <c r="M93" s="561"/>
      <c r="N93" s="561"/>
      <c r="O93" s="561"/>
      <c r="P93" s="562"/>
    </row>
    <row r="94" spans="2:17" ht="15.5" x14ac:dyDescent="0.35">
      <c r="B94" s="373">
        <v>132</v>
      </c>
      <c r="C94" s="371"/>
      <c r="D94" s="378" t="s">
        <v>149</v>
      </c>
      <c r="E94" s="308">
        <f>NB!D59</f>
        <v>0</v>
      </c>
      <c r="F94" s="9"/>
      <c r="G94" s="9"/>
      <c r="H94" s="9"/>
      <c r="I94" s="9"/>
      <c r="J94" s="9">
        <f t="shared" si="24"/>
        <v>0</v>
      </c>
      <c r="K94" s="57">
        <f t="shared" si="24"/>
        <v>0</v>
      </c>
      <c r="L94" s="560"/>
      <c r="M94" s="561"/>
      <c r="N94" s="561"/>
      <c r="O94" s="561"/>
      <c r="P94" s="562"/>
    </row>
    <row r="95" spans="2:17" ht="15.5" x14ac:dyDescent="0.35">
      <c r="B95" s="373">
        <v>133</v>
      </c>
      <c r="C95" s="371"/>
      <c r="D95" s="372" t="s">
        <v>150</v>
      </c>
      <c r="E95" s="309">
        <f>NB!D60</f>
        <v>0</v>
      </c>
      <c r="F95" s="9"/>
      <c r="G95" s="9"/>
      <c r="H95" s="9"/>
      <c r="I95" s="9"/>
      <c r="J95" s="9">
        <f t="shared" si="24"/>
        <v>0</v>
      </c>
      <c r="K95" s="57">
        <f t="shared" si="24"/>
        <v>0</v>
      </c>
      <c r="L95" s="560"/>
      <c r="M95" s="561"/>
      <c r="N95" s="561"/>
      <c r="O95" s="561"/>
      <c r="P95" s="562"/>
    </row>
    <row r="96" spans="2:17" ht="15.5" x14ac:dyDescent="0.35">
      <c r="B96" s="373">
        <v>14</v>
      </c>
      <c r="C96" s="379" t="s">
        <v>68</v>
      </c>
      <c r="D96" s="385" t="s">
        <v>151</v>
      </c>
      <c r="E96" s="309">
        <f>NB!D61</f>
        <v>-24639.43</v>
      </c>
      <c r="F96" s="11"/>
      <c r="G96" s="58"/>
      <c r="H96" s="9"/>
      <c r="I96" s="9"/>
      <c r="J96" s="9">
        <f t="shared" si="24"/>
        <v>0</v>
      </c>
      <c r="K96" s="57">
        <f t="shared" si="24"/>
        <v>0</v>
      </c>
      <c r="L96" s="560"/>
      <c r="M96" s="561"/>
      <c r="N96" s="561"/>
      <c r="O96" s="561"/>
      <c r="P96" s="562"/>
    </row>
    <row r="97" spans="2:16" ht="15.5" x14ac:dyDescent="0.35">
      <c r="B97" s="373">
        <v>15</v>
      </c>
      <c r="C97" s="371" t="s">
        <v>70</v>
      </c>
      <c r="D97" s="412" t="s">
        <v>152</v>
      </c>
      <c r="E97" s="277">
        <f>NB!D62</f>
        <v>0</v>
      </c>
      <c r="F97" s="57"/>
      <c r="G97" s="11"/>
      <c r="H97" s="9"/>
      <c r="I97" s="9"/>
      <c r="J97" s="9">
        <f t="shared" si="24"/>
        <v>0</v>
      </c>
      <c r="K97" s="57">
        <f t="shared" si="24"/>
        <v>0</v>
      </c>
      <c r="L97" s="560"/>
      <c r="M97" s="561"/>
      <c r="N97" s="561"/>
      <c r="O97" s="561"/>
      <c r="P97" s="562"/>
    </row>
    <row r="98" spans="2:16" ht="15.5" x14ac:dyDescent="0.35">
      <c r="B98" s="373"/>
      <c r="C98" s="380"/>
      <c r="D98" s="374"/>
      <c r="E98" s="310"/>
      <c r="F98" s="329"/>
      <c r="G98" s="329"/>
      <c r="H98" s="265"/>
      <c r="I98" s="265"/>
      <c r="J98" s="265"/>
      <c r="K98" s="285"/>
      <c r="L98" s="560"/>
      <c r="M98" s="561"/>
      <c r="N98" s="561"/>
      <c r="O98" s="561"/>
      <c r="P98" s="562"/>
    </row>
    <row r="99" spans="2:16" ht="15.5" x14ac:dyDescent="0.35">
      <c r="B99" s="373">
        <v>19</v>
      </c>
      <c r="C99" s="379" t="s">
        <v>53</v>
      </c>
      <c r="D99" s="381" t="s">
        <v>208</v>
      </c>
      <c r="E99" s="282">
        <f>NB!D63</f>
        <v>0</v>
      </c>
      <c r="F99" s="330"/>
      <c r="G99" s="331"/>
      <c r="H99" s="332"/>
      <c r="I99" s="333"/>
      <c r="J99" s="333">
        <f>I99</f>
        <v>0</v>
      </c>
      <c r="K99" s="334">
        <f>J99</f>
        <v>0</v>
      </c>
      <c r="L99" s="560"/>
      <c r="M99" s="561"/>
      <c r="N99" s="561"/>
      <c r="O99" s="561"/>
      <c r="P99" s="562"/>
    </row>
    <row r="100" spans="2:16" ht="15.5" x14ac:dyDescent="0.35">
      <c r="B100" s="373"/>
      <c r="C100" s="371"/>
      <c r="D100" s="382"/>
      <c r="E100" s="306"/>
      <c r="F100" s="272"/>
      <c r="G100" s="272"/>
      <c r="H100" s="266"/>
      <c r="I100" s="266"/>
      <c r="J100" s="266"/>
      <c r="K100" s="272"/>
      <c r="L100" s="560"/>
      <c r="M100" s="561"/>
      <c r="N100" s="561"/>
      <c r="O100" s="561"/>
      <c r="P100" s="562"/>
    </row>
    <row r="101" spans="2:16" ht="15.5" x14ac:dyDescent="0.35">
      <c r="B101" s="373">
        <v>16</v>
      </c>
      <c r="C101" s="371" t="s">
        <v>58</v>
      </c>
      <c r="D101" s="381" t="s">
        <v>209</v>
      </c>
      <c r="E101" s="303">
        <f>NB!D64</f>
        <v>0</v>
      </c>
      <c r="F101" s="268">
        <f>F102+F103</f>
        <v>0</v>
      </c>
      <c r="G101" s="268">
        <f>G102+G103</f>
        <v>0</v>
      </c>
      <c r="H101" s="268">
        <f>H102+H103</f>
        <v>0</v>
      </c>
      <c r="I101" s="268">
        <f t="shared" ref="I101:K101" si="25">I102+I103</f>
        <v>0</v>
      </c>
      <c r="J101" s="268">
        <f t="shared" si="25"/>
        <v>0</v>
      </c>
      <c r="K101" s="268">
        <f t="shared" si="25"/>
        <v>0</v>
      </c>
      <c r="L101" s="560"/>
      <c r="M101" s="561"/>
      <c r="N101" s="561"/>
      <c r="O101" s="561"/>
      <c r="P101" s="562"/>
    </row>
    <row r="102" spans="2:16" ht="15.5" x14ac:dyDescent="0.35">
      <c r="B102" s="373" t="s">
        <v>156</v>
      </c>
      <c r="C102" s="380"/>
      <c r="D102" s="383" t="s">
        <v>155</v>
      </c>
      <c r="E102" s="311">
        <f>NB!D65</f>
        <v>0</v>
      </c>
      <c r="F102" s="9"/>
      <c r="G102" s="55"/>
      <c r="H102" s="48"/>
      <c r="I102" s="9"/>
      <c r="J102" s="9">
        <f>I102</f>
        <v>0</v>
      </c>
      <c r="K102" s="111">
        <f>J102</f>
        <v>0</v>
      </c>
      <c r="L102" s="563"/>
      <c r="M102" s="564"/>
      <c r="N102" s="564"/>
      <c r="O102" s="564"/>
      <c r="P102" s="565"/>
    </row>
    <row r="103" spans="2:16" ht="15.5" x14ac:dyDescent="0.35">
      <c r="B103" s="373">
        <v>168</v>
      </c>
      <c r="C103" s="371"/>
      <c r="D103" s="384" t="s">
        <v>157</v>
      </c>
      <c r="E103" s="312">
        <f>NB!D66</f>
        <v>0</v>
      </c>
      <c r="F103" s="11"/>
      <c r="G103" s="11"/>
      <c r="H103" s="48"/>
      <c r="I103" s="9"/>
      <c r="J103" s="9">
        <f>I103</f>
        <v>0</v>
      </c>
      <c r="K103" s="57">
        <f>J103</f>
        <v>0</v>
      </c>
      <c r="L103" s="566"/>
      <c r="M103" s="567"/>
      <c r="N103" s="567"/>
      <c r="O103" s="567"/>
      <c r="P103" s="568"/>
    </row>
    <row r="104" spans="2:16" ht="15.5" x14ac:dyDescent="0.35">
      <c r="B104" s="373"/>
      <c r="C104" s="371"/>
      <c r="D104" s="385"/>
      <c r="E104" s="309"/>
      <c r="F104" s="285"/>
      <c r="G104" s="285"/>
      <c r="H104" s="265"/>
      <c r="I104" s="265"/>
      <c r="J104" s="265"/>
      <c r="K104" s="265"/>
      <c r="L104" s="582"/>
      <c r="M104" s="583"/>
      <c r="N104" s="583"/>
      <c r="O104" s="583"/>
      <c r="P104" s="584"/>
    </row>
    <row r="105" spans="2:16" ht="15.5" x14ac:dyDescent="0.35">
      <c r="B105" s="373" t="s">
        <v>159</v>
      </c>
      <c r="C105" s="371" t="s">
        <v>74</v>
      </c>
      <c r="D105" s="381" t="s">
        <v>210</v>
      </c>
      <c r="E105" s="313">
        <f>NB!D67</f>
        <v>99268.67</v>
      </c>
      <c r="F105" s="268">
        <f t="shared" ref="F105:G105" si="26">F106+F113+F122</f>
        <v>0</v>
      </c>
      <c r="G105" s="268">
        <f t="shared" si="26"/>
        <v>0</v>
      </c>
      <c r="H105" s="268">
        <f>H106+H113+H122</f>
        <v>0</v>
      </c>
      <c r="I105" s="268">
        <f t="shared" ref="I105:K105" si="27">I106+I113+I122</f>
        <v>0</v>
      </c>
      <c r="J105" s="268">
        <f t="shared" si="27"/>
        <v>0</v>
      </c>
      <c r="K105" s="268">
        <f t="shared" si="27"/>
        <v>0</v>
      </c>
      <c r="L105" s="591"/>
      <c r="M105" s="592"/>
      <c r="N105" s="592"/>
      <c r="O105" s="592"/>
      <c r="P105" s="593"/>
    </row>
    <row r="106" spans="2:16" ht="15.5" x14ac:dyDescent="0.35">
      <c r="B106" s="373">
        <v>17</v>
      </c>
      <c r="C106" s="375" t="s">
        <v>60</v>
      </c>
      <c r="D106" s="382" t="s">
        <v>160</v>
      </c>
      <c r="E106" s="282">
        <f>NB!D68</f>
        <v>0</v>
      </c>
      <c r="F106" s="268">
        <f t="shared" ref="F106:G106" si="28">F107+F110+F111+F112</f>
        <v>0</v>
      </c>
      <c r="G106" s="268">
        <f t="shared" si="28"/>
        <v>0</v>
      </c>
      <c r="H106" s="268">
        <f>H107+H110+H111+H112</f>
        <v>0</v>
      </c>
      <c r="I106" s="268">
        <f t="shared" ref="I106:K106" si="29">I107+I110+I111+I112</f>
        <v>0</v>
      </c>
      <c r="J106" s="268">
        <f t="shared" si="29"/>
        <v>0</v>
      </c>
      <c r="K106" s="268">
        <f t="shared" si="29"/>
        <v>0</v>
      </c>
      <c r="L106" s="591"/>
      <c r="M106" s="592"/>
      <c r="N106" s="592"/>
      <c r="O106" s="592"/>
      <c r="P106" s="593"/>
    </row>
    <row r="107" spans="2:16" ht="15.5" x14ac:dyDescent="0.35">
      <c r="B107" s="373" t="s">
        <v>162</v>
      </c>
      <c r="C107" s="371"/>
      <c r="D107" s="414" t="s">
        <v>161</v>
      </c>
      <c r="E107" s="269">
        <f>NB!D69</f>
        <v>0</v>
      </c>
      <c r="F107" s="268">
        <f t="shared" ref="F107:G107" si="30">F108+F109</f>
        <v>0</v>
      </c>
      <c r="G107" s="268">
        <f t="shared" si="30"/>
        <v>0</v>
      </c>
      <c r="H107" s="268">
        <f>H108+H109</f>
        <v>0</v>
      </c>
      <c r="I107" s="268">
        <f t="shared" ref="I107:J107" si="31">I108+I109</f>
        <v>0</v>
      </c>
      <c r="J107" s="268">
        <f t="shared" si="31"/>
        <v>0</v>
      </c>
      <c r="K107" s="268">
        <f>K108+K109</f>
        <v>0</v>
      </c>
      <c r="L107" s="591"/>
      <c r="M107" s="592"/>
      <c r="N107" s="592"/>
      <c r="O107" s="592"/>
      <c r="P107" s="593"/>
    </row>
    <row r="108" spans="2:16" ht="15.5" x14ac:dyDescent="0.35">
      <c r="B108" s="373" t="s">
        <v>164</v>
      </c>
      <c r="C108" s="371"/>
      <c r="D108" s="307" t="s">
        <v>163</v>
      </c>
      <c r="E108" s="314">
        <f>NB!D70</f>
        <v>0</v>
      </c>
      <c r="F108" s="48"/>
      <c r="G108" s="48">
        <f>Aangifteformulier!H47</f>
        <v>0</v>
      </c>
      <c r="H108" s="48"/>
      <c r="I108" s="48"/>
      <c r="J108" s="9">
        <f t="shared" ref="J108:K112" si="32">I108</f>
        <v>0</v>
      </c>
      <c r="K108" s="57">
        <f t="shared" si="32"/>
        <v>0</v>
      </c>
      <c r="L108" s="585"/>
      <c r="M108" s="586"/>
      <c r="N108" s="586"/>
      <c r="O108" s="586"/>
      <c r="P108" s="587"/>
    </row>
    <row r="109" spans="2:16" ht="15.5" x14ac:dyDescent="0.35">
      <c r="B109" s="373">
        <v>174</v>
      </c>
      <c r="C109" s="371"/>
      <c r="D109" s="307" t="s">
        <v>165</v>
      </c>
      <c r="E109" s="311">
        <f>NB!D71</f>
        <v>0</v>
      </c>
      <c r="F109" s="11"/>
      <c r="G109" s="58"/>
      <c r="H109" s="9"/>
      <c r="I109" s="9"/>
      <c r="J109" s="9">
        <f t="shared" si="32"/>
        <v>0</v>
      </c>
      <c r="K109" s="149">
        <f t="shared" si="32"/>
        <v>0</v>
      </c>
      <c r="L109" s="588"/>
      <c r="M109" s="589"/>
      <c r="N109" s="589"/>
      <c r="O109" s="589"/>
      <c r="P109" s="590"/>
    </row>
    <row r="110" spans="2:16" ht="15.5" x14ac:dyDescent="0.35">
      <c r="B110" s="373">
        <v>175</v>
      </c>
      <c r="C110" s="371"/>
      <c r="D110" s="372" t="s">
        <v>166</v>
      </c>
      <c r="E110" s="304">
        <f>NB!D72</f>
        <v>0</v>
      </c>
      <c r="F110" s="57"/>
      <c r="G110" s="57"/>
      <c r="H110" s="9"/>
      <c r="I110" s="9"/>
      <c r="J110" s="9">
        <f t="shared" si="32"/>
        <v>0</v>
      </c>
      <c r="K110" s="149">
        <f t="shared" si="32"/>
        <v>0</v>
      </c>
      <c r="L110" s="579"/>
      <c r="M110" s="580"/>
      <c r="N110" s="580"/>
      <c r="O110" s="580"/>
      <c r="P110" s="581"/>
    </row>
    <row r="111" spans="2:16" ht="15.5" x14ac:dyDescent="0.35">
      <c r="B111" s="373">
        <v>176</v>
      </c>
      <c r="C111" s="371"/>
      <c r="D111" s="378" t="s">
        <v>167</v>
      </c>
      <c r="E111" s="310">
        <f>NB!D73</f>
        <v>0</v>
      </c>
      <c r="F111" s="59"/>
      <c r="G111" s="10"/>
      <c r="H111" s="9"/>
      <c r="I111" s="9"/>
      <c r="J111" s="9">
        <f t="shared" si="32"/>
        <v>0</v>
      </c>
      <c r="K111" s="9">
        <f t="shared" si="32"/>
        <v>0</v>
      </c>
      <c r="L111" s="578"/>
      <c r="M111" s="561"/>
      <c r="N111" s="561"/>
      <c r="O111" s="561"/>
      <c r="P111" s="562"/>
    </row>
    <row r="112" spans="2:16" ht="15.5" x14ac:dyDescent="0.35">
      <c r="B112" s="373" t="s">
        <v>169</v>
      </c>
      <c r="C112" s="371"/>
      <c r="D112" s="378" t="s">
        <v>168</v>
      </c>
      <c r="E112" s="305">
        <f>NB!D74</f>
        <v>0</v>
      </c>
      <c r="F112" s="57"/>
      <c r="G112" s="60">
        <f>Aangifteformulier!H49</f>
        <v>0</v>
      </c>
      <c r="H112" s="48"/>
      <c r="I112" s="48"/>
      <c r="J112" s="9">
        <f t="shared" si="32"/>
        <v>0</v>
      </c>
      <c r="K112" s="58">
        <f t="shared" si="32"/>
        <v>0</v>
      </c>
      <c r="L112" s="560"/>
      <c r="M112" s="561"/>
      <c r="N112" s="561"/>
      <c r="O112" s="561"/>
      <c r="P112" s="562"/>
    </row>
    <row r="113" spans="2:17" ht="15.5" x14ac:dyDescent="0.35">
      <c r="B113" s="373" t="s">
        <v>171</v>
      </c>
      <c r="C113" s="379" t="s">
        <v>62</v>
      </c>
      <c r="D113" s="381" t="s">
        <v>170</v>
      </c>
      <c r="E113" s="284">
        <f>NB!D75</f>
        <v>98313.67</v>
      </c>
      <c r="F113" s="268">
        <f t="shared" ref="F113:G113" si="33">F114+F115+F118+F121</f>
        <v>0</v>
      </c>
      <c r="G113" s="264">
        <f t="shared" si="33"/>
        <v>0</v>
      </c>
      <c r="H113" s="268">
        <f>H114+H115+H118+H121</f>
        <v>0</v>
      </c>
      <c r="I113" s="268">
        <f t="shared" ref="I113:K113" si="34">I114+I115+I118+I121</f>
        <v>0</v>
      </c>
      <c r="J113" s="268">
        <f t="shared" si="34"/>
        <v>0</v>
      </c>
      <c r="K113" s="268">
        <f t="shared" si="34"/>
        <v>0</v>
      </c>
      <c r="L113" s="560"/>
      <c r="M113" s="561"/>
      <c r="N113" s="561"/>
      <c r="O113" s="561"/>
      <c r="P113" s="562"/>
    </row>
    <row r="114" spans="2:17" ht="15.5" x14ac:dyDescent="0.35">
      <c r="B114" s="373">
        <v>42</v>
      </c>
      <c r="C114" s="371"/>
      <c r="D114" s="372" t="s">
        <v>172</v>
      </c>
      <c r="E114" s="305">
        <f>NB!D76</f>
        <v>0</v>
      </c>
      <c r="F114" s="386"/>
      <c r="G114" s="387"/>
      <c r="H114" s="266"/>
      <c r="I114" s="266"/>
      <c r="J114" s="266">
        <f>I114</f>
        <v>0</v>
      </c>
      <c r="K114" s="255">
        <f>J114</f>
        <v>0</v>
      </c>
      <c r="L114" s="560"/>
      <c r="M114" s="561"/>
      <c r="N114" s="561"/>
      <c r="O114" s="561"/>
      <c r="P114" s="562"/>
    </row>
    <row r="115" spans="2:17" ht="15.5" x14ac:dyDescent="0.35">
      <c r="B115" s="373">
        <v>43</v>
      </c>
      <c r="C115" s="371"/>
      <c r="D115" s="415" t="s">
        <v>161</v>
      </c>
      <c r="E115" s="305">
        <f>NB!D77</f>
        <v>0</v>
      </c>
      <c r="F115" s="259">
        <f t="shared" ref="F115:G115" si="35">F116+F117</f>
        <v>0</v>
      </c>
      <c r="G115" s="258">
        <f t="shared" si="35"/>
        <v>0</v>
      </c>
      <c r="H115" s="258">
        <f>H116+H117</f>
        <v>0</v>
      </c>
      <c r="I115" s="258">
        <f t="shared" ref="I115:K115" si="36">I116+I117</f>
        <v>0</v>
      </c>
      <c r="J115" s="258">
        <f t="shared" si="36"/>
        <v>0</v>
      </c>
      <c r="K115" s="258">
        <f t="shared" si="36"/>
        <v>0</v>
      </c>
      <c r="L115" s="560"/>
      <c r="M115" s="561"/>
      <c r="N115" s="561"/>
      <c r="O115" s="561"/>
      <c r="P115" s="562"/>
    </row>
    <row r="116" spans="2:17" ht="15.5" x14ac:dyDescent="0.35">
      <c r="B116" s="373" t="s">
        <v>173</v>
      </c>
      <c r="C116" s="371"/>
      <c r="D116" s="388" t="s">
        <v>163</v>
      </c>
      <c r="E116" s="389">
        <f>NB!D78</f>
        <v>0</v>
      </c>
      <c r="F116" s="58"/>
      <c r="G116" s="58"/>
      <c r="H116" s="9"/>
      <c r="I116" s="9"/>
      <c r="J116" s="9">
        <f>I116</f>
        <v>0</v>
      </c>
      <c r="K116" s="9">
        <f>J116</f>
        <v>0</v>
      </c>
      <c r="L116" s="560"/>
      <c r="M116" s="561"/>
      <c r="N116" s="561"/>
      <c r="O116" s="561"/>
      <c r="P116" s="562"/>
    </row>
    <row r="117" spans="2:17" ht="15.5" x14ac:dyDescent="0.35">
      <c r="B117" s="373">
        <v>439</v>
      </c>
      <c r="C117" s="371"/>
      <c r="D117" s="388" t="s">
        <v>165</v>
      </c>
      <c r="E117" s="309">
        <f>NB!D79</f>
        <v>0</v>
      </c>
      <c r="F117" s="57"/>
      <c r="G117" s="57"/>
      <c r="H117" s="9"/>
      <c r="I117" s="9"/>
      <c r="J117" s="9">
        <f>I117</f>
        <v>0</v>
      </c>
      <c r="K117" s="9">
        <f>J117</f>
        <v>0</v>
      </c>
      <c r="L117" s="579"/>
      <c r="M117" s="580"/>
      <c r="N117" s="580"/>
      <c r="O117" s="580"/>
      <c r="P117" s="581"/>
    </row>
    <row r="118" spans="2:17" ht="15.5" x14ac:dyDescent="0.35">
      <c r="B118" s="373">
        <v>44</v>
      </c>
      <c r="C118" s="371"/>
      <c r="D118" s="415" t="s">
        <v>166</v>
      </c>
      <c r="E118" s="310">
        <f>NB!D80</f>
        <v>98313.67</v>
      </c>
      <c r="F118" s="258">
        <f t="shared" ref="F118:G118" si="37">F119+F120</f>
        <v>0</v>
      </c>
      <c r="G118" s="258">
        <f t="shared" si="37"/>
        <v>0</v>
      </c>
      <c r="H118" s="258">
        <f>H119+H120</f>
        <v>0</v>
      </c>
      <c r="I118" s="258">
        <f t="shared" ref="I118:K118" si="38">I119+I120</f>
        <v>0</v>
      </c>
      <c r="J118" s="258">
        <f t="shared" si="38"/>
        <v>0</v>
      </c>
      <c r="K118" s="258">
        <f t="shared" si="38"/>
        <v>0</v>
      </c>
      <c r="L118" s="579"/>
      <c r="M118" s="580"/>
      <c r="N118" s="580"/>
      <c r="O118" s="580"/>
      <c r="P118" s="581"/>
    </row>
    <row r="119" spans="2:17" ht="15.5" x14ac:dyDescent="0.35">
      <c r="B119" s="373" t="s">
        <v>175</v>
      </c>
      <c r="C119" s="371"/>
      <c r="D119" s="388" t="s">
        <v>174</v>
      </c>
      <c r="E119" s="305">
        <f>NB!D81</f>
        <v>98313.67</v>
      </c>
      <c r="F119" s="57"/>
      <c r="G119" s="11">
        <f>Aangifteformulier!H51</f>
        <v>0</v>
      </c>
      <c r="H119" s="9"/>
      <c r="I119" s="9"/>
      <c r="J119" s="9">
        <f t="shared" ref="J119:K121" si="39">I119</f>
        <v>0</v>
      </c>
      <c r="K119" s="111">
        <f t="shared" si="39"/>
        <v>0</v>
      </c>
      <c r="L119" s="560"/>
      <c r="M119" s="561"/>
      <c r="N119" s="561"/>
      <c r="O119" s="561"/>
      <c r="P119" s="562"/>
    </row>
    <row r="120" spans="2:17" ht="15.5" x14ac:dyDescent="0.35">
      <c r="B120" s="373">
        <v>441</v>
      </c>
      <c r="C120" s="371"/>
      <c r="D120" s="388" t="s">
        <v>176</v>
      </c>
      <c r="E120" s="305">
        <f>NB!D82</f>
        <v>0</v>
      </c>
      <c r="F120" s="57"/>
      <c r="G120" s="57"/>
      <c r="H120" s="9"/>
      <c r="I120" s="9"/>
      <c r="J120" s="9">
        <f t="shared" si="39"/>
        <v>0</v>
      </c>
      <c r="K120" s="55">
        <f t="shared" si="39"/>
        <v>0</v>
      </c>
      <c r="L120" s="560"/>
      <c r="M120" s="561"/>
      <c r="N120" s="561"/>
      <c r="O120" s="561"/>
      <c r="P120" s="562"/>
    </row>
    <row r="121" spans="2:17" ht="15.5" x14ac:dyDescent="0.35">
      <c r="B121" s="373">
        <v>46</v>
      </c>
      <c r="C121" s="390"/>
      <c r="D121" s="372" t="s">
        <v>167</v>
      </c>
      <c r="E121" s="299">
        <f>NB!D83</f>
        <v>0</v>
      </c>
      <c r="F121" s="11"/>
      <c r="G121" s="57"/>
      <c r="H121" s="9"/>
      <c r="I121" s="9"/>
      <c r="J121" s="9">
        <f t="shared" si="39"/>
        <v>0</v>
      </c>
      <c r="K121" s="111">
        <f t="shared" si="39"/>
        <v>0</v>
      </c>
      <c r="L121" s="579"/>
      <c r="M121" s="580"/>
      <c r="N121" s="580"/>
      <c r="O121" s="580"/>
      <c r="P121" s="581"/>
    </row>
    <row r="122" spans="2:17" ht="15.5" x14ac:dyDescent="0.35">
      <c r="B122" s="373">
        <v>45</v>
      </c>
      <c r="C122" s="391" t="s">
        <v>64</v>
      </c>
      <c r="D122" s="392" t="s">
        <v>177</v>
      </c>
      <c r="E122" s="315">
        <f>NB!D84</f>
        <v>0</v>
      </c>
      <c r="F122" s="282">
        <f t="shared" ref="F122:G122" si="40">F123+F124+F125</f>
        <v>0</v>
      </c>
      <c r="G122" s="268">
        <f t="shared" si="40"/>
        <v>0</v>
      </c>
      <c r="H122" s="268">
        <f>H123+H124+H125</f>
        <v>0</v>
      </c>
      <c r="I122" s="268">
        <f t="shared" ref="I122:K122" si="41">I123+I124+I125</f>
        <v>0</v>
      </c>
      <c r="J122" s="268">
        <f t="shared" si="41"/>
        <v>0</v>
      </c>
      <c r="K122" s="268">
        <f t="shared" si="41"/>
        <v>0</v>
      </c>
      <c r="L122" s="579"/>
      <c r="M122" s="580"/>
      <c r="N122" s="580"/>
      <c r="O122" s="580"/>
      <c r="P122" s="581"/>
    </row>
    <row r="123" spans="2:17" ht="15.5" x14ac:dyDescent="0.35">
      <c r="B123" s="373" t="s">
        <v>179</v>
      </c>
      <c r="C123" s="358"/>
      <c r="D123" s="393" t="s">
        <v>178</v>
      </c>
      <c r="E123" s="305">
        <f>NB!D85</f>
        <v>0</v>
      </c>
      <c r="F123" s="57"/>
      <c r="G123" s="150"/>
      <c r="H123" s="151"/>
      <c r="I123" s="9"/>
      <c r="J123" s="9">
        <f t="shared" ref="J123:K125" si="42">I123</f>
        <v>0</v>
      </c>
      <c r="K123" s="111">
        <f t="shared" si="42"/>
        <v>0</v>
      </c>
      <c r="L123" s="560"/>
      <c r="M123" s="561"/>
      <c r="N123" s="561"/>
      <c r="O123" s="561"/>
      <c r="P123" s="562"/>
    </row>
    <row r="124" spans="2:17" ht="15.5" x14ac:dyDescent="0.35">
      <c r="B124" s="373" t="s">
        <v>181</v>
      </c>
      <c r="C124" s="358"/>
      <c r="D124" s="393" t="s">
        <v>180</v>
      </c>
      <c r="E124" s="305">
        <f>NB!D86</f>
        <v>0</v>
      </c>
      <c r="F124" s="57"/>
      <c r="G124" s="57"/>
      <c r="H124" s="48"/>
      <c r="I124" s="48"/>
      <c r="J124" s="9">
        <f t="shared" si="42"/>
        <v>0</v>
      </c>
      <c r="K124" s="57">
        <f t="shared" si="42"/>
        <v>0</v>
      </c>
      <c r="L124" s="560"/>
      <c r="M124" s="561"/>
      <c r="N124" s="561"/>
      <c r="O124" s="561"/>
      <c r="P124" s="562"/>
    </row>
    <row r="125" spans="2:17" ht="15.5" x14ac:dyDescent="0.35">
      <c r="B125" s="373" t="s">
        <v>182</v>
      </c>
      <c r="C125" s="358"/>
      <c r="D125" s="372" t="s">
        <v>270</v>
      </c>
      <c r="E125" s="305">
        <f>NB!D87</f>
        <v>0</v>
      </c>
      <c r="F125" s="56"/>
      <c r="G125" s="48"/>
      <c r="H125" s="48"/>
      <c r="I125" s="48"/>
      <c r="J125" s="9">
        <f t="shared" si="42"/>
        <v>0</v>
      </c>
      <c r="K125" s="57">
        <f t="shared" si="42"/>
        <v>0</v>
      </c>
      <c r="L125" s="560"/>
      <c r="M125" s="561"/>
      <c r="N125" s="561"/>
      <c r="O125" s="561"/>
      <c r="P125" s="562"/>
    </row>
    <row r="126" spans="2:17" ht="15.5" x14ac:dyDescent="0.35">
      <c r="B126" s="373"/>
      <c r="C126" s="394"/>
      <c r="D126" s="372"/>
      <c r="E126" s="305"/>
      <c r="F126" s="58"/>
      <c r="G126" s="11"/>
      <c r="H126" s="48"/>
      <c r="I126" s="48"/>
      <c r="J126" s="48"/>
      <c r="K126" s="59"/>
      <c r="L126" s="560"/>
      <c r="M126" s="561"/>
      <c r="N126" s="561"/>
      <c r="O126" s="561"/>
      <c r="P126" s="562"/>
    </row>
    <row r="127" spans="2:17" ht="15.5" x14ac:dyDescent="0.35">
      <c r="B127" s="395" t="s">
        <v>183</v>
      </c>
      <c r="C127" s="396" t="s">
        <v>136</v>
      </c>
      <c r="D127" s="397" t="s">
        <v>95</v>
      </c>
      <c r="E127" s="316">
        <f>NB!D88</f>
        <v>955</v>
      </c>
      <c r="F127" s="60"/>
      <c r="G127" s="119"/>
      <c r="H127" s="148"/>
      <c r="I127" s="148"/>
      <c r="J127" s="148">
        <f>I127</f>
        <v>0</v>
      </c>
      <c r="K127" s="152">
        <f>J127</f>
        <v>0</v>
      </c>
      <c r="L127" s="594"/>
      <c r="M127" s="595"/>
      <c r="N127" s="595"/>
      <c r="O127" s="595"/>
      <c r="P127" s="596"/>
    </row>
    <row r="128" spans="2:17" ht="15.5" x14ac:dyDescent="0.35">
      <c r="B128" s="398"/>
      <c r="C128" s="394"/>
      <c r="D128" s="399"/>
      <c r="E128" s="299"/>
      <c r="F128" s="318"/>
      <c r="G128" s="291"/>
      <c r="H128" s="291"/>
      <c r="I128" s="254"/>
      <c r="J128" s="254"/>
      <c r="K128" s="291"/>
      <c r="L128" s="566"/>
      <c r="M128" s="567"/>
      <c r="N128" s="567"/>
      <c r="O128" s="567"/>
      <c r="P128" s="567"/>
      <c r="Q128" s="400"/>
    </row>
    <row r="129" spans="2:17" ht="15.5" x14ac:dyDescent="0.35">
      <c r="B129" s="364"/>
      <c r="C129" s="401"/>
      <c r="D129" s="402" t="s">
        <v>211</v>
      </c>
      <c r="E129" s="319">
        <f>NB!D89</f>
        <v>80829.240000000005</v>
      </c>
      <c r="F129" s="320">
        <f>F81+F99+F101+F105+F127</f>
        <v>0</v>
      </c>
      <c r="G129" s="321">
        <f>G81+G99+G101+G105+G127</f>
        <v>0</v>
      </c>
      <c r="H129" s="322">
        <f>H127+H104+H100+H98+H82</f>
        <v>12400</v>
      </c>
      <c r="I129" s="322">
        <f>I81+I99+I101+I105+I127</f>
        <v>0</v>
      </c>
      <c r="J129" s="322">
        <f>J81+J99+J101+J105+J127</f>
        <v>0</v>
      </c>
      <c r="K129" s="323">
        <f t="shared" ref="K129" si="43">K81+K99+K101+K105+K127</f>
        <v>0</v>
      </c>
      <c r="L129" s="597"/>
      <c r="M129" s="598"/>
      <c r="N129" s="598"/>
      <c r="O129" s="598"/>
      <c r="P129" s="599"/>
      <c r="Q129" s="403"/>
    </row>
    <row r="130" spans="2:17" ht="15.5" x14ac:dyDescent="0.35">
      <c r="B130" s="404"/>
      <c r="C130" s="405"/>
      <c r="D130" s="406"/>
      <c r="E130" s="324"/>
      <c r="F130" s="317"/>
      <c r="G130" s="317"/>
      <c r="H130" s="317"/>
      <c r="I130" s="317"/>
      <c r="J130" s="317"/>
      <c r="K130" s="317"/>
      <c r="L130" s="600"/>
      <c r="M130" s="601"/>
      <c r="N130" s="601"/>
      <c r="O130" s="601"/>
      <c r="P130" s="602"/>
      <c r="Q130" s="400"/>
    </row>
    <row r="131" spans="2:17" x14ac:dyDescent="0.35">
      <c r="B131" s="405"/>
      <c r="C131" s="407"/>
      <c r="D131" s="407"/>
      <c r="E131" s="325"/>
      <c r="F131" s="326"/>
      <c r="G131" s="326"/>
      <c r="H131" s="327"/>
      <c r="I131" s="327"/>
      <c r="J131" s="328"/>
      <c r="K131" s="328"/>
      <c r="L131" s="603"/>
      <c r="M131" s="603"/>
      <c r="N131" s="603"/>
      <c r="O131" s="603"/>
      <c r="P131" s="603"/>
      <c r="Q131" s="403"/>
    </row>
    <row r="132" spans="2:17" x14ac:dyDescent="0.35">
      <c r="D132" s="405"/>
      <c r="E132" s="325"/>
      <c r="F132" s="325"/>
      <c r="G132" s="325"/>
      <c r="H132" s="328"/>
      <c r="I132" s="328"/>
      <c r="J132" s="328"/>
      <c r="K132" s="328"/>
      <c r="L132" s="559"/>
      <c r="M132" s="559"/>
      <c r="N132" s="559"/>
      <c r="O132" s="559"/>
      <c r="P132" s="559"/>
      <c r="Q132" s="403"/>
    </row>
    <row r="133" spans="2:17" x14ac:dyDescent="0.35">
      <c r="D133" s="405"/>
      <c r="E133" s="325"/>
      <c r="F133" s="325"/>
      <c r="G133" s="325"/>
      <c r="H133" s="328"/>
      <c r="I133" s="328"/>
      <c r="J133" s="328"/>
      <c r="K133" s="328"/>
      <c r="L133" s="559"/>
      <c r="M133" s="559"/>
      <c r="N133" s="559"/>
      <c r="O133" s="559"/>
      <c r="P133" s="559"/>
      <c r="Q133" s="403"/>
    </row>
    <row r="134" spans="2:17" x14ac:dyDescent="0.35">
      <c r="D134" s="405"/>
      <c r="E134" s="325"/>
      <c r="F134" s="325"/>
      <c r="G134" s="325"/>
      <c r="H134" s="328"/>
      <c r="I134" s="328"/>
      <c r="J134" s="328"/>
      <c r="K134" s="328"/>
      <c r="L134" s="559"/>
      <c r="M134" s="559"/>
      <c r="N134" s="559"/>
      <c r="O134" s="559"/>
      <c r="P134" s="559"/>
      <c r="Q134" s="403"/>
    </row>
    <row r="135" spans="2:17" x14ac:dyDescent="0.35">
      <c r="D135" s="405"/>
      <c r="E135" s="325"/>
      <c r="F135" s="328"/>
      <c r="G135" s="328"/>
      <c r="H135" s="328"/>
      <c r="I135" s="328"/>
      <c r="J135" s="328"/>
      <c r="K135" s="328"/>
      <c r="L135" s="559"/>
      <c r="M135" s="559"/>
      <c r="N135" s="559"/>
      <c r="O135" s="559"/>
      <c r="P135" s="559"/>
    </row>
    <row r="136" spans="2:17" x14ac:dyDescent="0.35">
      <c r="D136" s="405"/>
      <c r="E136" s="325"/>
      <c r="F136" s="328"/>
      <c r="G136" s="328"/>
      <c r="H136" s="328"/>
      <c r="I136" s="328"/>
      <c r="J136" s="328"/>
      <c r="K136" s="328"/>
      <c r="L136" s="559"/>
      <c r="M136" s="559"/>
      <c r="N136" s="559"/>
      <c r="O136" s="559"/>
      <c r="P136" s="559"/>
    </row>
    <row r="137" spans="2:17" x14ac:dyDescent="0.35">
      <c r="D137" s="405"/>
      <c r="E137" s="328"/>
      <c r="F137" s="405"/>
      <c r="G137" s="405"/>
      <c r="H137" s="405"/>
      <c r="I137" s="405"/>
      <c r="J137" s="405"/>
      <c r="K137" s="405"/>
      <c r="Q137" s="403"/>
    </row>
    <row r="138" spans="2:17" x14ac:dyDescent="0.35">
      <c r="D138" s="405"/>
      <c r="E138" s="328"/>
    </row>
    <row r="139" spans="2:17" x14ac:dyDescent="0.35">
      <c r="D139" s="405"/>
      <c r="E139" s="405"/>
    </row>
  </sheetData>
  <mergeCells count="142">
    <mergeCell ref="L64:P64"/>
    <mergeCell ref="L65:P65"/>
    <mergeCell ref="L66:P66"/>
    <mergeCell ref="L67:P67"/>
    <mergeCell ref="L68:P68"/>
    <mergeCell ref="B77:B79"/>
    <mergeCell ref="B16:B18"/>
    <mergeCell ref="C77:C79"/>
    <mergeCell ref="D77:D79"/>
    <mergeCell ref="E77:E79"/>
    <mergeCell ref="F77:F79"/>
    <mergeCell ref="G77:G79"/>
    <mergeCell ref="H77:H79"/>
    <mergeCell ref="I77:I79"/>
    <mergeCell ref="D16:D18"/>
    <mergeCell ref="L16:P16"/>
    <mergeCell ref="L19:P19"/>
    <mergeCell ref="L20:P20"/>
    <mergeCell ref="L33:P33"/>
    <mergeCell ref="L22:P22"/>
    <mergeCell ref="L23:P23"/>
    <mergeCell ref="L24:P24"/>
    <mergeCell ref="L25:P25"/>
    <mergeCell ref="L26:P26"/>
    <mergeCell ref="C3:F3"/>
    <mergeCell ref="C4:F4"/>
    <mergeCell ref="C5:F5"/>
    <mergeCell ref="C6:F6"/>
    <mergeCell ref="J77:J79"/>
    <mergeCell ref="K77:K79"/>
    <mergeCell ref="L49:P49"/>
    <mergeCell ref="L44:P44"/>
    <mergeCell ref="L45:P45"/>
    <mergeCell ref="L46:P46"/>
    <mergeCell ref="L56:P56"/>
    <mergeCell ref="L57:P57"/>
    <mergeCell ref="L60:P60"/>
    <mergeCell ref="L61:P61"/>
    <mergeCell ref="L71:P71"/>
    <mergeCell ref="L48:P48"/>
    <mergeCell ref="L76:P76"/>
    <mergeCell ref="L69:P69"/>
    <mergeCell ref="L70:P70"/>
    <mergeCell ref="L72:P72"/>
    <mergeCell ref="L73:P73"/>
    <mergeCell ref="L74:P74"/>
    <mergeCell ref="L75:P75"/>
    <mergeCell ref="L21:P21"/>
    <mergeCell ref="L27:P27"/>
    <mergeCell ref="L28:P28"/>
    <mergeCell ref="L29:P29"/>
    <mergeCell ref="L30:P30"/>
    <mergeCell ref="L31:P31"/>
    <mergeCell ref="L32:P32"/>
    <mergeCell ref="L17:P17"/>
    <mergeCell ref="L18:P18"/>
    <mergeCell ref="L34:P34"/>
    <mergeCell ref="L35:P35"/>
    <mergeCell ref="L36:P36"/>
    <mergeCell ref="L37:P37"/>
    <mergeCell ref="L38:P38"/>
    <mergeCell ref="L39:P39"/>
    <mergeCell ref="L40:P40"/>
    <mergeCell ref="L41:P41"/>
    <mergeCell ref="L42:P42"/>
    <mergeCell ref="L43:P43"/>
    <mergeCell ref="L47:P47"/>
    <mergeCell ref="L58:P58"/>
    <mergeCell ref="L59:P59"/>
    <mergeCell ref="L62:P62"/>
    <mergeCell ref="L63:P63"/>
    <mergeCell ref="L50:P50"/>
    <mergeCell ref="L51:P51"/>
    <mergeCell ref="L52:P52"/>
    <mergeCell ref="L53:P53"/>
    <mergeCell ref="L54:P54"/>
    <mergeCell ref="L55:P55"/>
    <mergeCell ref="L93:P93"/>
    <mergeCell ref="L84:P84"/>
    <mergeCell ref="L85:P85"/>
    <mergeCell ref="L86:P86"/>
    <mergeCell ref="L87:P87"/>
    <mergeCell ref="L88:P88"/>
    <mergeCell ref="L80:P80"/>
    <mergeCell ref="L81:P81"/>
    <mergeCell ref="L82:P82"/>
    <mergeCell ref="L83:P83"/>
    <mergeCell ref="L135:P135"/>
    <mergeCell ref="L136:P136"/>
    <mergeCell ref="L127:P127"/>
    <mergeCell ref="L128:P128"/>
    <mergeCell ref="L129:P129"/>
    <mergeCell ref="L130:P130"/>
    <mergeCell ref="L131:P131"/>
    <mergeCell ref="L120:P120"/>
    <mergeCell ref="L123:P123"/>
    <mergeCell ref="L124:P124"/>
    <mergeCell ref="L125:P125"/>
    <mergeCell ref="L126:P126"/>
    <mergeCell ref="L121:P121"/>
    <mergeCell ref="L122:P122"/>
    <mergeCell ref="L134:P134"/>
    <mergeCell ref="L113:P113"/>
    <mergeCell ref="L114:P114"/>
    <mergeCell ref="L115:P115"/>
    <mergeCell ref="L116:P116"/>
    <mergeCell ref="L119:P119"/>
    <mergeCell ref="L117:P117"/>
    <mergeCell ref="L118:P118"/>
    <mergeCell ref="L104:P104"/>
    <mergeCell ref="L108:P108"/>
    <mergeCell ref="L109:P109"/>
    <mergeCell ref="L111:P111"/>
    <mergeCell ref="L112:P112"/>
    <mergeCell ref="L105:P105"/>
    <mergeCell ref="L106:P106"/>
    <mergeCell ref="L107:P107"/>
    <mergeCell ref="L110:P110"/>
    <mergeCell ref="B1:P1"/>
    <mergeCell ref="C7:F7"/>
    <mergeCell ref="C8:F8"/>
    <mergeCell ref="C9:F9"/>
    <mergeCell ref="C10:F10"/>
    <mergeCell ref="C11:F11"/>
    <mergeCell ref="C12:F12"/>
    <mergeCell ref="L132:P132"/>
    <mergeCell ref="L133:P133"/>
    <mergeCell ref="L99:P99"/>
    <mergeCell ref="L100:P100"/>
    <mergeCell ref="L101:P101"/>
    <mergeCell ref="L102:P102"/>
    <mergeCell ref="L103:P103"/>
    <mergeCell ref="L77:P79"/>
    <mergeCell ref="L94:P94"/>
    <mergeCell ref="L95:P95"/>
    <mergeCell ref="L96:P96"/>
    <mergeCell ref="L97:P97"/>
    <mergeCell ref="L98:P98"/>
    <mergeCell ref="L89:P89"/>
    <mergeCell ref="L90:P90"/>
    <mergeCell ref="L91:P91"/>
    <mergeCell ref="L92:P92"/>
  </mergeCells>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9"/>
  <sheetViews>
    <sheetView topLeftCell="A7" workbookViewId="0">
      <selection activeCell="H45" sqref="H45"/>
    </sheetView>
  </sheetViews>
  <sheetFormatPr defaultColWidth="9.08984375" defaultRowHeight="14.5" x14ac:dyDescent="0.35"/>
  <cols>
    <col min="1" max="1" width="3.6328125" style="8" customWidth="1"/>
    <col min="2" max="2" width="68.08984375" style="8" bestFit="1" customWidth="1"/>
    <col min="3" max="3" width="6.6328125" style="8" bestFit="1" customWidth="1"/>
    <col min="4" max="4" width="16.36328125" style="8" customWidth="1"/>
    <col min="5" max="5" width="13.453125" style="8" bestFit="1" customWidth="1"/>
    <col min="6" max="7" width="17.90625" style="8" bestFit="1" customWidth="1"/>
    <col min="8" max="16384" width="9.08984375" style="8"/>
  </cols>
  <sheetData>
    <row r="1" spans="1:13" ht="21" x14ac:dyDescent="0.5">
      <c r="A1" s="24"/>
      <c r="B1" s="537" t="s">
        <v>0</v>
      </c>
      <c r="C1" s="537"/>
      <c r="D1" s="537"/>
      <c r="E1" s="537"/>
      <c r="F1" s="537"/>
      <c r="G1" s="537"/>
      <c r="H1" s="537"/>
      <c r="I1" s="537"/>
      <c r="J1" s="537"/>
      <c r="K1" s="537"/>
      <c r="L1" s="537"/>
    </row>
    <row r="2" spans="1:13" ht="16" thickBot="1" x14ac:dyDescent="0.4">
      <c r="A2" s="24"/>
      <c r="B2" s="24"/>
      <c r="C2" s="24"/>
      <c r="D2" s="24"/>
      <c r="E2" s="24"/>
      <c r="F2" s="24"/>
      <c r="G2" s="24"/>
      <c r="H2" s="24"/>
      <c r="I2" s="24"/>
      <c r="J2" s="24"/>
      <c r="K2" s="24"/>
      <c r="L2" s="24"/>
    </row>
    <row r="3" spans="1:13" ht="15.75" customHeight="1" x14ac:dyDescent="0.35">
      <c r="A3" s="24"/>
      <c r="B3" s="142" t="s">
        <v>131</v>
      </c>
      <c r="C3" s="540"/>
      <c r="D3" s="541"/>
      <c r="E3" s="541"/>
      <c r="F3" s="542"/>
      <c r="G3" s="24"/>
      <c r="H3" s="680" t="s">
        <v>245</v>
      </c>
      <c r="I3" s="681"/>
      <c r="J3" s="681"/>
      <c r="K3" s="681"/>
      <c r="L3" s="682"/>
    </row>
    <row r="4" spans="1:13" ht="15.5" x14ac:dyDescent="0.35">
      <c r="A4" s="24"/>
      <c r="B4" s="143" t="s">
        <v>1</v>
      </c>
      <c r="C4" s="528"/>
      <c r="D4" s="529"/>
      <c r="E4" s="529"/>
      <c r="F4" s="530"/>
      <c r="G4" s="24"/>
      <c r="H4" s="122"/>
      <c r="I4" s="123"/>
      <c r="J4" s="123"/>
      <c r="K4" s="123"/>
      <c r="L4" s="124"/>
    </row>
    <row r="5" spans="1:13" ht="15.5" x14ac:dyDescent="0.35">
      <c r="A5" s="24"/>
      <c r="B5" s="144"/>
      <c r="C5" s="525"/>
      <c r="D5" s="526"/>
      <c r="E5" s="526"/>
      <c r="F5" s="527"/>
      <c r="G5" s="24"/>
      <c r="H5" s="122"/>
      <c r="I5" s="123"/>
      <c r="J5" s="123"/>
      <c r="K5" s="123"/>
      <c r="L5" s="124"/>
    </row>
    <row r="6" spans="1:13" ht="15.5" x14ac:dyDescent="0.35">
      <c r="A6" s="24"/>
      <c r="B6" s="145"/>
      <c r="C6" s="531"/>
      <c r="D6" s="532"/>
      <c r="E6" s="532"/>
      <c r="F6" s="533"/>
      <c r="G6" s="24"/>
      <c r="H6" s="122"/>
      <c r="I6" s="123"/>
      <c r="J6" s="123"/>
      <c r="K6" s="123"/>
      <c r="L6" s="124"/>
    </row>
    <row r="7" spans="1:13" ht="15.5" x14ac:dyDescent="0.35">
      <c r="A7" s="24"/>
      <c r="B7" s="146" t="s">
        <v>2</v>
      </c>
      <c r="C7" s="534"/>
      <c r="D7" s="535"/>
      <c r="E7" s="535"/>
      <c r="F7" s="536"/>
      <c r="G7" s="24"/>
      <c r="H7" s="122"/>
      <c r="I7" s="123"/>
      <c r="J7" s="123"/>
      <c r="K7" s="123"/>
      <c r="L7" s="124"/>
    </row>
    <row r="8" spans="1:13" ht="15.5" x14ac:dyDescent="0.35">
      <c r="A8" s="24"/>
      <c r="B8" s="146" t="s">
        <v>132</v>
      </c>
      <c r="C8" s="534"/>
      <c r="D8" s="535"/>
      <c r="E8" s="535"/>
      <c r="F8" s="536"/>
      <c r="G8" s="24"/>
      <c r="H8" s="122"/>
      <c r="I8" s="123"/>
      <c r="J8" s="123"/>
      <c r="K8" s="123"/>
      <c r="L8" s="124"/>
    </row>
    <row r="9" spans="1:13" ht="15.5" x14ac:dyDescent="0.35">
      <c r="A9" s="24"/>
      <c r="B9" s="143" t="s">
        <v>130</v>
      </c>
      <c r="C9" s="528"/>
      <c r="D9" s="529"/>
      <c r="E9" s="529"/>
      <c r="F9" s="530"/>
      <c r="G9" s="24"/>
      <c r="H9" s="125"/>
      <c r="I9" s="41"/>
      <c r="J9" s="25"/>
      <c r="K9" s="26"/>
      <c r="L9" s="126"/>
      <c r="M9" s="24"/>
    </row>
    <row r="10" spans="1:13" ht="16" thickBot="1" x14ac:dyDescent="0.4">
      <c r="A10" s="24"/>
      <c r="B10" s="145"/>
      <c r="C10" s="531"/>
      <c r="D10" s="532"/>
      <c r="E10" s="532"/>
      <c r="F10" s="533"/>
      <c r="G10" s="24"/>
      <c r="H10" s="479"/>
      <c r="I10" s="481"/>
      <c r="J10" s="481"/>
      <c r="K10" s="481"/>
      <c r="L10" s="480"/>
      <c r="M10" s="24"/>
    </row>
    <row r="11" spans="1:13" ht="15.5" x14ac:dyDescent="0.35">
      <c r="A11" s="24"/>
      <c r="B11" s="146" t="s">
        <v>3</v>
      </c>
      <c r="C11" s="534"/>
      <c r="D11" s="535"/>
      <c r="E11" s="535"/>
      <c r="F11" s="536"/>
      <c r="G11" s="24"/>
      <c r="H11" s="24"/>
      <c r="I11" s="24"/>
      <c r="J11" s="24"/>
      <c r="K11" s="24"/>
      <c r="L11" s="24"/>
      <c r="M11" s="24"/>
    </row>
    <row r="12" spans="1:13" ht="16" thickBot="1" x14ac:dyDescent="0.4">
      <c r="A12" s="24"/>
      <c r="B12" s="147" t="s">
        <v>4</v>
      </c>
      <c r="C12" s="543"/>
      <c r="D12" s="544"/>
      <c r="E12" s="544"/>
      <c r="F12" s="545"/>
      <c r="G12" s="24"/>
      <c r="H12" s="24"/>
      <c r="I12" s="24"/>
      <c r="J12" s="24"/>
      <c r="K12" s="24"/>
      <c r="L12" s="24"/>
    </row>
    <row r="13" spans="1:13" s="27" customFormat="1" ht="16" thickBot="1" x14ac:dyDescent="0.4">
      <c r="A13" s="24"/>
      <c r="B13" s="24"/>
      <c r="C13" s="24"/>
      <c r="D13" s="24"/>
      <c r="E13" s="24"/>
      <c r="F13" s="24"/>
      <c r="G13" s="24"/>
      <c r="H13" s="24"/>
      <c r="I13" s="24"/>
      <c r="J13" s="24"/>
      <c r="K13" s="24"/>
      <c r="L13" s="24"/>
    </row>
    <row r="14" spans="1:13" ht="16" thickBot="1" x14ac:dyDescent="0.4">
      <c r="B14" s="42"/>
      <c r="C14" s="156" t="s">
        <v>129</v>
      </c>
      <c r="D14" s="44"/>
      <c r="E14" s="44"/>
      <c r="F14" s="44"/>
      <c r="G14" s="44"/>
      <c r="H14" s="679"/>
      <c r="I14" s="679"/>
      <c r="J14" s="679"/>
      <c r="K14" s="679"/>
      <c r="L14" s="679"/>
    </row>
    <row r="15" spans="1:13" ht="16" thickBot="1" x14ac:dyDescent="0.4">
      <c r="B15" s="159" t="s">
        <v>47</v>
      </c>
      <c r="C15" s="156" t="s">
        <v>129</v>
      </c>
      <c r="D15" s="45"/>
      <c r="E15" s="46"/>
      <c r="F15" s="45"/>
      <c r="G15" s="45"/>
      <c r="H15" s="41"/>
      <c r="I15" s="41"/>
      <c r="J15" s="41"/>
      <c r="K15" s="41"/>
      <c r="L15" s="41"/>
    </row>
    <row r="16" spans="1:13" ht="16" thickBot="1" x14ac:dyDescent="0.4">
      <c r="B16" s="43"/>
      <c r="C16" s="157" t="s">
        <v>129</v>
      </c>
      <c r="D16" s="47"/>
      <c r="E16" s="47"/>
      <c r="F16" s="47"/>
      <c r="G16" s="47"/>
      <c r="H16" s="41"/>
      <c r="I16" s="41"/>
      <c r="J16" s="41"/>
      <c r="K16" s="41"/>
      <c r="L16" s="41"/>
    </row>
    <row r="18" spans="2:8" x14ac:dyDescent="0.35">
      <c r="B18" s="13" t="s">
        <v>126</v>
      </c>
      <c r="C18" s="13" t="s">
        <v>127</v>
      </c>
      <c r="D18" s="471" t="s">
        <v>284</v>
      </c>
      <c r="E18" s="489" t="s">
        <v>284</v>
      </c>
      <c r="F18" s="471" t="s">
        <v>284</v>
      </c>
      <c r="G18" s="49"/>
      <c r="H18" s="14"/>
    </row>
    <row r="19" spans="2:8" x14ac:dyDescent="0.35">
      <c r="D19" s="471" t="s">
        <v>285</v>
      </c>
      <c r="E19" s="489" t="s">
        <v>286</v>
      </c>
      <c r="F19" s="471" t="s">
        <v>287</v>
      </c>
      <c r="G19" s="14"/>
      <c r="H19" s="14"/>
    </row>
    <row r="20" spans="2:8" x14ac:dyDescent="0.35">
      <c r="B20" s="15" t="s">
        <v>99</v>
      </c>
      <c r="C20" s="16"/>
      <c r="D20" s="472"/>
      <c r="E20" s="482"/>
      <c r="F20" s="472"/>
      <c r="G20" s="17"/>
      <c r="H20" s="17"/>
    </row>
    <row r="21" spans="2:8" x14ac:dyDescent="0.35">
      <c r="B21" s="35" t="s">
        <v>100</v>
      </c>
      <c r="C21" s="36" t="s">
        <v>101</v>
      </c>
      <c r="D21" s="473"/>
      <c r="E21" s="484">
        <v>9.89</v>
      </c>
      <c r="F21" s="484">
        <v>358.07</v>
      </c>
      <c r="G21" s="18"/>
      <c r="H21" s="18"/>
    </row>
    <row r="22" spans="2:8" x14ac:dyDescent="0.35">
      <c r="B22" s="35" t="s">
        <v>102</v>
      </c>
      <c r="C22" s="36">
        <v>20</v>
      </c>
      <c r="D22" s="474"/>
      <c r="E22" s="485">
        <v>9.89</v>
      </c>
      <c r="F22" s="485">
        <v>199.89</v>
      </c>
      <c r="G22" s="19"/>
      <c r="H22" s="19"/>
    </row>
    <row r="23" spans="2:8" x14ac:dyDescent="0.35">
      <c r="B23" s="35" t="s">
        <v>103</v>
      </c>
      <c r="C23" s="36">
        <v>21</v>
      </c>
      <c r="D23" s="474"/>
      <c r="E23" s="485"/>
      <c r="F23" s="485"/>
      <c r="G23" s="19"/>
      <c r="H23" s="19"/>
    </row>
    <row r="24" spans="2:8" x14ac:dyDescent="0.35">
      <c r="B24" s="35" t="s">
        <v>104</v>
      </c>
      <c r="C24" s="36" t="s">
        <v>105</v>
      </c>
      <c r="D24" s="474"/>
      <c r="E24" s="485"/>
      <c r="F24" s="485">
        <v>158.18</v>
      </c>
      <c r="G24" s="19"/>
      <c r="H24" s="19"/>
    </row>
    <row r="25" spans="2:8" x14ac:dyDescent="0.35">
      <c r="B25" s="37" t="s">
        <v>61</v>
      </c>
      <c r="C25" s="38">
        <v>22</v>
      </c>
      <c r="D25" s="475"/>
      <c r="E25" s="483"/>
      <c r="F25" s="483"/>
      <c r="G25" s="20"/>
      <c r="H25" s="20"/>
    </row>
    <row r="26" spans="2:8" x14ac:dyDescent="0.35">
      <c r="B26" s="37" t="s">
        <v>63</v>
      </c>
      <c r="C26" s="38">
        <v>23</v>
      </c>
      <c r="D26" s="475"/>
      <c r="E26" s="483"/>
      <c r="F26" s="483"/>
      <c r="G26" s="20"/>
      <c r="H26" s="20"/>
    </row>
    <row r="27" spans="2:8" x14ac:dyDescent="0.35">
      <c r="B27" s="37" t="s">
        <v>65</v>
      </c>
      <c r="C27" s="38">
        <v>24</v>
      </c>
      <c r="D27" s="475"/>
      <c r="E27" s="483"/>
      <c r="F27" s="483">
        <v>158.18</v>
      </c>
      <c r="G27" s="20"/>
      <c r="H27" s="20"/>
    </row>
    <row r="28" spans="2:8" x14ac:dyDescent="0.35">
      <c r="B28" s="37" t="s">
        <v>67</v>
      </c>
      <c r="C28" s="38">
        <v>25</v>
      </c>
      <c r="D28" s="475"/>
      <c r="E28" s="483"/>
      <c r="F28" s="483"/>
      <c r="G28" s="20"/>
      <c r="H28" s="20"/>
    </row>
    <row r="29" spans="2:8" x14ac:dyDescent="0.35">
      <c r="B29" s="37" t="s">
        <v>69</v>
      </c>
      <c r="C29" s="38">
        <v>26</v>
      </c>
      <c r="D29" s="475"/>
      <c r="E29" s="483"/>
      <c r="F29" s="483"/>
      <c r="G29" s="20"/>
      <c r="H29" s="20"/>
    </row>
    <row r="30" spans="2:8" x14ac:dyDescent="0.35">
      <c r="B30" s="37" t="s">
        <v>71</v>
      </c>
      <c r="C30" s="38">
        <v>27</v>
      </c>
      <c r="D30" s="475"/>
      <c r="E30" s="483"/>
      <c r="F30" s="483"/>
      <c r="G30" s="20"/>
      <c r="H30" s="20"/>
    </row>
    <row r="31" spans="2:8" x14ac:dyDescent="0.35">
      <c r="B31" s="35" t="s">
        <v>106</v>
      </c>
      <c r="C31" s="36">
        <v>28</v>
      </c>
      <c r="D31" s="474"/>
      <c r="E31" s="485"/>
      <c r="F31" s="485"/>
      <c r="G31" s="19"/>
      <c r="H31" s="19"/>
    </row>
    <row r="32" spans="2:8" x14ac:dyDescent="0.35">
      <c r="B32" s="35" t="s">
        <v>107</v>
      </c>
      <c r="C32" s="36" t="s">
        <v>108</v>
      </c>
      <c r="D32" s="473">
        <v>80829.240000000005</v>
      </c>
      <c r="E32" s="484">
        <v>60934.36</v>
      </c>
      <c r="F32" s="484">
        <v>62232.89</v>
      </c>
      <c r="G32" s="18"/>
      <c r="H32" s="18"/>
    </row>
    <row r="33" spans="2:8" x14ac:dyDescent="0.35">
      <c r="B33" s="35" t="s">
        <v>109</v>
      </c>
      <c r="C33" s="36">
        <v>29</v>
      </c>
      <c r="D33" s="474"/>
      <c r="E33" s="485"/>
      <c r="F33" s="485"/>
      <c r="G33" s="19"/>
      <c r="H33" s="19"/>
    </row>
    <row r="34" spans="2:8" x14ac:dyDescent="0.35">
      <c r="B34" s="37" t="s">
        <v>85</v>
      </c>
      <c r="C34" s="38">
        <v>290</v>
      </c>
      <c r="D34" s="475"/>
      <c r="E34" s="483"/>
      <c r="F34" s="483"/>
      <c r="G34" s="20"/>
      <c r="H34" s="20"/>
    </row>
    <row r="35" spans="2:8" x14ac:dyDescent="0.35">
      <c r="B35" s="37" t="s">
        <v>86</v>
      </c>
      <c r="C35" s="38">
        <v>291</v>
      </c>
      <c r="D35" s="475"/>
      <c r="E35" s="483"/>
      <c r="F35" s="483"/>
      <c r="G35" s="20"/>
      <c r="H35" s="20"/>
    </row>
    <row r="36" spans="2:8" x14ac:dyDescent="0.35">
      <c r="B36" s="35" t="s">
        <v>110</v>
      </c>
      <c r="C36" s="36">
        <v>3</v>
      </c>
      <c r="D36" s="474">
        <v>56768.14</v>
      </c>
      <c r="E36" s="485">
        <v>42220</v>
      </c>
      <c r="F36" s="485">
        <v>42220</v>
      </c>
      <c r="G36" s="19"/>
      <c r="H36" s="19"/>
    </row>
    <row r="37" spans="2:8" x14ac:dyDescent="0.35">
      <c r="B37" s="37" t="s">
        <v>111</v>
      </c>
      <c r="C37" s="38" t="s">
        <v>112</v>
      </c>
      <c r="D37" s="475">
        <v>56768.14</v>
      </c>
      <c r="E37" s="483">
        <v>42220</v>
      </c>
      <c r="F37" s="483">
        <v>42220</v>
      </c>
      <c r="G37" s="20"/>
      <c r="H37" s="20"/>
    </row>
    <row r="38" spans="2:8" x14ac:dyDescent="0.35">
      <c r="B38" s="37" t="s">
        <v>113</v>
      </c>
      <c r="C38" s="38">
        <v>37</v>
      </c>
      <c r="D38" s="475"/>
      <c r="E38" s="483"/>
      <c r="F38" s="483"/>
      <c r="G38" s="20"/>
      <c r="H38" s="20"/>
    </row>
    <row r="39" spans="2:8" x14ac:dyDescent="0.35">
      <c r="B39" s="35" t="s">
        <v>114</v>
      </c>
      <c r="C39" s="36" t="s">
        <v>115</v>
      </c>
      <c r="D39" s="474">
        <v>24061.1</v>
      </c>
      <c r="E39" s="485">
        <v>18714.36</v>
      </c>
      <c r="F39" s="485">
        <v>19044.03</v>
      </c>
      <c r="G39" s="19"/>
      <c r="H39" s="19"/>
    </row>
    <row r="40" spans="2:8" ht="15" thickBot="1" x14ac:dyDescent="0.4">
      <c r="B40" s="37" t="s">
        <v>85</v>
      </c>
      <c r="C40" s="38">
        <v>40</v>
      </c>
      <c r="D40" s="514">
        <v>20172.310000000001</v>
      </c>
      <c r="E40" s="483">
        <v>17758.830000000002</v>
      </c>
      <c r="F40" s="483">
        <v>18562.38</v>
      </c>
      <c r="G40" s="20"/>
      <c r="H40" s="20"/>
    </row>
    <row r="41" spans="2:8" ht="15" thickBot="1" x14ac:dyDescent="0.4">
      <c r="B41" s="37" t="s">
        <v>86</v>
      </c>
      <c r="C41" s="38">
        <v>41</v>
      </c>
      <c r="D41" s="515">
        <v>3888.79</v>
      </c>
      <c r="E41" s="516">
        <v>955.53</v>
      </c>
      <c r="F41" s="517">
        <v>481.65</v>
      </c>
      <c r="G41" s="20"/>
      <c r="H41" s="20"/>
    </row>
    <row r="42" spans="2:8" x14ac:dyDescent="0.35">
      <c r="B42" s="35" t="s">
        <v>116</v>
      </c>
      <c r="C42" s="36" t="s">
        <v>117</v>
      </c>
      <c r="D42" s="474"/>
      <c r="E42" s="485"/>
      <c r="F42" s="485"/>
      <c r="G42" s="19"/>
      <c r="H42" s="19"/>
    </row>
    <row r="43" spans="2:8" x14ac:dyDescent="0.35">
      <c r="B43" s="35" t="s">
        <v>118</v>
      </c>
      <c r="C43" s="36" t="s">
        <v>119</v>
      </c>
      <c r="D43" s="474"/>
      <c r="E43" s="485"/>
      <c r="F43" s="485">
        <v>968.86</v>
      </c>
      <c r="G43" s="19"/>
      <c r="H43" s="19"/>
    </row>
    <row r="44" spans="2:8" x14ac:dyDescent="0.35">
      <c r="B44" s="35" t="s">
        <v>120</v>
      </c>
      <c r="C44" s="36" t="s">
        <v>121</v>
      </c>
      <c r="D44" s="474"/>
      <c r="E44" s="485"/>
      <c r="F44" s="485"/>
      <c r="G44" s="19"/>
      <c r="H44" s="19"/>
    </row>
    <row r="45" spans="2:8" x14ac:dyDescent="0.35">
      <c r="B45" s="39" t="s">
        <v>122</v>
      </c>
      <c r="C45" s="40" t="s">
        <v>123</v>
      </c>
      <c r="D45" s="476">
        <v>80829.240000000005</v>
      </c>
      <c r="E45" s="486">
        <v>60944.25</v>
      </c>
      <c r="F45" s="486">
        <v>62590.96</v>
      </c>
      <c r="G45" s="21"/>
      <c r="H45" s="21"/>
    </row>
    <row r="46" spans="2:8" x14ac:dyDescent="0.35">
      <c r="C46" s="22"/>
      <c r="D46" s="477"/>
      <c r="E46" s="487"/>
      <c r="F46" s="477"/>
      <c r="G46" s="7"/>
      <c r="H46" s="7"/>
    </row>
    <row r="47" spans="2:8" x14ac:dyDescent="0.35">
      <c r="B47" s="15" t="s">
        <v>128</v>
      </c>
      <c r="C47" s="16"/>
      <c r="D47" s="478"/>
      <c r="E47" s="488"/>
      <c r="F47" s="488"/>
      <c r="G47" s="23"/>
      <c r="H47" s="23"/>
    </row>
    <row r="48" spans="2:8" x14ac:dyDescent="0.35">
      <c r="B48" s="28" t="s">
        <v>137</v>
      </c>
      <c r="C48" s="29" t="s">
        <v>138</v>
      </c>
      <c r="D48" s="473">
        <v>-18439.43</v>
      </c>
      <c r="E48" s="484">
        <v>-11346.54</v>
      </c>
      <c r="F48" s="484">
        <v>-14484.22</v>
      </c>
    </row>
    <row r="49" spans="2:6" x14ac:dyDescent="0.35">
      <c r="B49" s="28" t="s">
        <v>139</v>
      </c>
      <c r="C49" s="29">
        <v>10</v>
      </c>
      <c r="D49" s="474">
        <v>6200</v>
      </c>
      <c r="E49" s="485">
        <v>6200</v>
      </c>
      <c r="F49" s="485">
        <v>6200</v>
      </c>
    </row>
    <row r="50" spans="2:6" x14ac:dyDescent="0.35">
      <c r="B50" s="30" t="s">
        <v>140</v>
      </c>
      <c r="C50" s="31">
        <v>100</v>
      </c>
      <c r="D50" s="475">
        <v>18600</v>
      </c>
      <c r="E50" s="483">
        <v>18600</v>
      </c>
      <c r="F50" s="483">
        <v>18600</v>
      </c>
    </row>
    <row r="51" spans="2:6" x14ac:dyDescent="0.35">
      <c r="B51" s="30" t="s">
        <v>141</v>
      </c>
      <c r="C51" s="31">
        <v>101</v>
      </c>
      <c r="D51" s="475">
        <v>12400</v>
      </c>
      <c r="E51" s="483">
        <v>12400</v>
      </c>
      <c r="F51" s="483">
        <v>12400</v>
      </c>
    </row>
    <row r="52" spans="2:6" x14ac:dyDescent="0.35">
      <c r="B52" s="28" t="s">
        <v>142</v>
      </c>
      <c r="C52" s="29">
        <v>11</v>
      </c>
      <c r="D52" s="474"/>
      <c r="E52" s="485"/>
      <c r="F52" s="485"/>
    </row>
    <row r="53" spans="2:6" x14ac:dyDescent="0.35">
      <c r="B53" s="28" t="s">
        <v>143</v>
      </c>
      <c r="C53" s="29">
        <v>12</v>
      </c>
      <c r="D53" s="474"/>
      <c r="E53" s="485"/>
      <c r="F53" s="485"/>
    </row>
    <row r="54" spans="2:6" x14ac:dyDescent="0.35">
      <c r="B54" s="28" t="s">
        <v>144</v>
      </c>
      <c r="C54" s="29">
        <v>13</v>
      </c>
      <c r="D54" s="474"/>
      <c r="E54" s="485"/>
      <c r="F54" s="485"/>
    </row>
    <row r="55" spans="2:6" x14ac:dyDescent="0.35">
      <c r="B55" s="30" t="s">
        <v>145</v>
      </c>
      <c r="C55" s="31">
        <v>130</v>
      </c>
      <c r="D55" s="475"/>
      <c r="E55" s="483"/>
      <c r="F55" s="483"/>
    </row>
    <row r="56" spans="2:6" x14ac:dyDescent="0.35">
      <c r="B56" s="30" t="s">
        <v>146</v>
      </c>
      <c r="C56" s="31">
        <v>131</v>
      </c>
      <c r="D56" s="475"/>
      <c r="E56" s="483"/>
      <c r="F56" s="483"/>
    </row>
    <row r="57" spans="2:6" x14ac:dyDescent="0.35">
      <c r="B57" s="32" t="s">
        <v>147</v>
      </c>
      <c r="C57" s="31">
        <v>1310</v>
      </c>
      <c r="D57" s="475"/>
      <c r="E57" s="483"/>
      <c r="F57" s="483"/>
    </row>
    <row r="58" spans="2:6" x14ac:dyDescent="0.35">
      <c r="B58" s="32" t="s">
        <v>148</v>
      </c>
      <c r="C58" s="31">
        <v>1311</v>
      </c>
      <c r="D58" s="475"/>
      <c r="E58" s="483"/>
      <c r="F58" s="483"/>
    </row>
    <row r="59" spans="2:6" x14ac:dyDescent="0.35">
      <c r="B59" s="30" t="s">
        <v>149</v>
      </c>
      <c r="C59" s="31">
        <v>132</v>
      </c>
      <c r="D59" s="475"/>
      <c r="E59" s="483"/>
      <c r="F59" s="483"/>
    </row>
    <row r="60" spans="2:6" x14ac:dyDescent="0.35">
      <c r="B60" s="30" t="s">
        <v>150</v>
      </c>
      <c r="C60" s="31">
        <v>133</v>
      </c>
      <c r="D60" s="475"/>
      <c r="E60" s="483"/>
      <c r="F60" s="483"/>
    </row>
    <row r="61" spans="2:6" x14ac:dyDescent="0.35">
      <c r="B61" s="28" t="s">
        <v>151</v>
      </c>
      <c r="C61" s="29">
        <v>14</v>
      </c>
      <c r="D61" s="474">
        <v>-24639.43</v>
      </c>
      <c r="E61" s="485">
        <v>-17546.54</v>
      </c>
      <c r="F61" s="485">
        <v>-20684.22</v>
      </c>
    </row>
    <row r="62" spans="2:6" x14ac:dyDescent="0.35">
      <c r="B62" s="28" t="s">
        <v>152</v>
      </c>
      <c r="C62" s="29">
        <v>15</v>
      </c>
      <c r="D62" s="474"/>
      <c r="E62" s="485"/>
      <c r="F62" s="485"/>
    </row>
    <row r="63" spans="2:6" x14ac:dyDescent="0.35">
      <c r="B63" s="28" t="s">
        <v>153</v>
      </c>
      <c r="C63" s="29">
        <v>19</v>
      </c>
      <c r="D63" s="474"/>
      <c r="E63" s="485"/>
      <c r="F63" s="485"/>
    </row>
    <row r="64" spans="2:6" x14ac:dyDescent="0.35">
      <c r="B64" s="28" t="s">
        <v>154</v>
      </c>
      <c r="C64" s="29">
        <v>16</v>
      </c>
      <c r="D64" s="473"/>
      <c r="E64" s="484"/>
      <c r="F64" s="484"/>
    </row>
    <row r="65" spans="2:6" x14ac:dyDescent="0.35">
      <c r="B65" s="28" t="s">
        <v>155</v>
      </c>
      <c r="C65" s="29" t="s">
        <v>156</v>
      </c>
      <c r="D65" s="474"/>
      <c r="E65" s="485"/>
      <c r="F65" s="485"/>
    </row>
    <row r="66" spans="2:6" x14ac:dyDescent="0.35">
      <c r="B66" s="28" t="s">
        <v>157</v>
      </c>
      <c r="C66" s="29">
        <v>168</v>
      </c>
      <c r="D66" s="474"/>
      <c r="E66" s="485"/>
      <c r="F66" s="485"/>
    </row>
    <row r="67" spans="2:6" x14ac:dyDescent="0.35">
      <c r="B67" s="28" t="s">
        <v>158</v>
      </c>
      <c r="C67" s="29" t="s">
        <v>159</v>
      </c>
      <c r="D67" s="473">
        <v>99268.67</v>
      </c>
      <c r="E67" s="484">
        <v>72290.789999999994</v>
      </c>
      <c r="F67" s="484">
        <v>77075.179999999993</v>
      </c>
    </row>
    <row r="68" spans="2:6" x14ac:dyDescent="0.35">
      <c r="B68" s="28" t="s">
        <v>160</v>
      </c>
      <c r="C68" s="29">
        <v>17</v>
      </c>
      <c r="D68" s="474"/>
      <c r="E68" s="485"/>
      <c r="F68" s="485"/>
    </row>
    <row r="69" spans="2:6" x14ac:dyDescent="0.35">
      <c r="B69" s="30" t="s">
        <v>161</v>
      </c>
      <c r="C69" s="31" t="s">
        <v>162</v>
      </c>
      <c r="D69" s="475"/>
      <c r="E69" s="483"/>
      <c r="F69" s="483"/>
    </row>
    <row r="70" spans="2:6" x14ac:dyDescent="0.35">
      <c r="B70" s="32" t="s">
        <v>163</v>
      </c>
      <c r="C70" s="31" t="s">
        <v>164</v>
      </c>
      <c r="D70" s="475"/>
      <c r="E70" s="483"/>
      <c r="F70" s="483"/>
    </row>
    <row r="71" spans="2:6" x14ac:dyDescent="0.35">
      <c r="B71" s="32" t="s">
        <v>165</v>
      </c>
      <c r="C71" s="31">
        <v>174</v>
      </c>
      <c r="D71" s="475"/>
      <c r="E71" s="483"/>
      <c r="F71" s="483"/>
    </row>
    <row r="72" spans="2:6" x14ac:dyDescent="0.35">
      <c r="B72" s="30" t="s">
        <v>166</v>
      </c>
      <c r="C72" s="31">
        <v>175</v>
      </c>
      <c r="D72" s="475"/>
      <c r="E72" s="483"/>
      <c r="F72" s="483"/>
    </row>
    <row r="73" spans="2:6" x14ac:dyDescent="0.35">
      <c r="B73" s="30" t="s">
        <v>167</v>
      </c>
      <c r="C73" s="31">
        <v>176</v>
      </c>
      <c r="D73" s="475"/>
      <c r="E73" s="483"/>
      <c r="F73" s="483"/>
    </row>
    <row r="74" spans="2:6" x14ac:dyDescent="0.35">
      <c r="B74" s="30" t="s">
        <v>168</v>
      </c>
      <c r="C74" s="31" t="s">
        <v>169</v>
      </c>
      <c r="D74" s="475"/>
      <c r="E74" s="483"/>
      <c r="F74" s="483"/>
    </row>
    <row r="75" spans="2:6" x14ac:dyDescent="0.35">
      <c r="B75" s="28" t="s">
        <v>170</v>
      </c>
      <c r="C75" s="29" t="s">
        <v>171</v>
      </c>
      <c r="D75" s="474">
        <v>98313.67</v>
      </c>
      <c r="E75" s="485">
        <v>72290.789999999994</v>
      </c>
      <c r="F75" s="485">
        <v>77075.179999999993</v>
      </c>
    </row>
    <row r="76" spans="2:6" x14ac:dyDescent="0.35">
      <c r="B76" s="30" t="s">
        <v>172</v>
      </c>
      <c r="C76" s="31">
        <v>42</v>
      </c>
      <c r="D76" s="475"/>
      <c r="E76" s="483"/>
      <c r="F76" s="483"/>
    </row>
    <row r="77" spans="2:6" x14ac:dyDescent="0.35">
      <c r="B77" s="30" t="s">
        <v>161</v>
      </c>
      <c r="C77" s="31">
        <v>43</v>
      </c>
      <c r="D77" s="475"/>
      <c r="E77" s="483"/>
      <c r="F77" s="483"/>
    </row>
    <row r="78" spans="2:6" x14ac:dyDescent="0.35">
      <c r="B78" s="32" t="s">
        <v>163</v>
      </c>
      <c r="C78" s="31" t="s">
        <v>173</v>
      </c>
      <c r="D78" s="475"/>
      <c r="E78" s="483"/>
      <c r="F78" s="483"/>
    </row>
    <row r="79" spans="2:6" x14ac:dyDescent="0.35">
      <c r="B79" s="32" t="s">
        <v>165</v>
      </c>
      <c r="C79" s="31">
        <v>439</v>
      </c>
      <c r="D79" s="475"/>
      <c r="E79" s="483"/>
      <c r="F79" s="483"/>
    </row>
    <row r="80" spans="2:6" x14ac:dyDescent="0.35">
      <c r="B80" s="30" t="s">
        <v>166</v>
      </c>
      <c r="C80" s="31">
        <v>44</v>
      </c>
      <c r="D80" s="475">
        <v>98313.67</v>
      </c>
      <c r="E80" s="483">
        <v>72004.179999999993</v>
      </c>
      <c r="F80" s="483">
        <v>75015.960000000006</v>
      </c>
    </row>
    <row r="81" spans="2:6" x14ac:dyDescent="0.35">
      <c r="B81" s="32" t="s">
        <v>174</v>
      </c>
      <c r="C81" s="31" t="s">
        <v>175</v>
      </c>
      <c r="D81" s="475">
        <v>98313.67</v>
      </c>
      <c r="E81" s="483">
        <v>72004.179999999993</v>
      </c>
      <c r="F81" s="483">
        <v>75015.960000000006</v>
      </c>
    </row>
    <row r="82" spans="2:6" x14ac:dyDescent="0.35">
      <c r="B82" s="32" t="s">
        <v>176</v>
      </c>
      <c r="C82" s="31">
        <v>441</v>
      </c>
      <c r="D82" s="475"/>
      <c r="E82" s="483"/>
      <c r="F82" s="483"/>
    </row>
    <row r="83" spans="2:6" x14ac:dyDescent="0.35">
      <c r="B83" s="30" t="s">
        <v>167</v>
      </c>
      <c r="C83" s="31">
        <v>46</v>
      </c>
      <c r="D83" s="475"/>
      <c r="E83" s="483"/>
      <c r="F83" s="483"/>
    </row>
    <row r="84" spans="2:6" x14ac:dyDescent="0.35">
      <c r="B84" s="30" t="s">
        <v>177</v>
      </c>
      <c r="C84" s="31">
        <v>45</v>
      </c>
      <c r="D84" s="475"/>
      <c r="E84" s="483"/>
      <c r="F84" s="483"/>
    </row>
    <row r="85" spans="2:6" x14ac:dyDescent="0.35">
      <c r="B85" s="32" t="s">
        <v>178</v>
      </c>
      <c r="C85" s="31" t="s">
        <v>179</v>
      </c>
      <c r="D85" s="475"/>
      <c r="E85" s="483"/>
      <c r="F85" s="483"/>
    </row>
    <row r="86" spans="2:6" x14ac:dyDescent="0.35">
      <c r="B86" s="32" t="s">
        <v>180</v>
      </c>
      <c r="C86" s="31" t="s">
        <v>181</v>
      </c>
      <c r="D86" s="475"/>
      <c r="E86" s="483"/>
      <c r="F86" s="483"/>
    </row>
    <row r="87" spans="2:6" x14ac:dyDescent="0.35">
      <c r="B87" s="30" t="s">
        <v>168</v>
      </c>
      <c r="C87" s="31" t="s">
        <v>182</v>
      </c>
      <c r="D87" s="475"/>
      <c r="E87" s="483">
        <v>286.61</v>
      </c>
      <c r="F87" s="483">
        <v>2059.2199999999998</v>
      </c>
    </row>
    <row r="88" spans="2:6" x14ac:dyDescent="0.35">
      <c r="B88" s="28" t="s">
        <v>120</v>
      </c>
      <c r="C88" s="29" t="s">
        <v>183</v>
      </c>
      <c r="D88" s="474">
        <v>955</v>
      </c>
      <c r="E88" s="485"/>
      <c r="F88" s="485"/>
    </row>
    <row r="89" spans="2:6" x14ac:dyDescent="0.35">
      <c r="B89" s="33" t="s">
        <v>184</v>
      </c>
      <c r="C89" s="34" t="s">
        <v>185</v>
      </c>
      <c r="D89" s="476">
        <v>80829.240000000005</v>
      </c>
      <c r="E89" s="486">
        <v>60944.25</v>
      </c>
      <c r="F89" s="486">
        <v>62590.96</v>
      </c>
    </row>
  </sheetData>
  <mergeCells count="13">
    <mergeCell ref="C10:F10"/>
    <mergeCell ref="C11:F11"/>
    <mergeCell ref="B1:L1"/>
    <mergeCell ref="H14:L14"/>
    <mergeCell ref="C3:F3"/>
    <mergeCell ref="C4:F4"/>
    <mergeCell ref="C5:F5"/>
    <mergeCell ref="C6:F6"/>
    <mergeCell ref="C7:F7"/>
    <mergeCell ref="C8:F8"/>
    <mergeCell ref="C9:F9"/>
    <mergeCell ref="H3:L3"/>
    <mergeCell ref="C12:F12"/>
  </mergeCells>
  <hyperlinks>
    <hyperlink ref="C18" location="'Index - Summary'!A1" display="Index"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3E61C-A411-42E8-A113-8995FEC94362}">
  <dimension ref="A1:L89"/>
  <sheetViews>
    <sheetView workbookViewId="0">
      <selection activeCell="F22" sqref="F22"/>
    </sheetView>
  </sheetViews>
  <sheetFormatPr defaultRowHeight="14.5" x14ac:dyDescent="0.35"/>
  <cols>
    <col min="1" max="1" width="3.6328125" customWidth="1"/>
    <col min="2" max="2" width="68.08984375" bestFit="1" customWidth="1"/>
  </cols>
  <sheetData>
    <row r="1" spans="1:12" ht="21" x14ac:dyDescent="0.5">
      <c r="A1" s="24"/>
      <c r="B1" s="537" t="s">
        <v>0</v>
      </c>
      <c r="C1" s="537"/>
      <c r="D1" s="537"/>
      <c r="E1" s="537"/>
      <c r="F1" s="537"/>
      <c r="G1" s="537"/>
      <c r="H1" s="537"/>
      <c r="I1" s="537"/>
      <c r="J1" s="537"/>
      <c r="K1" s="537"/>
      <c r="L1" s="537"/>
    </row>
    <row r="2" spans="1:12" ht="16" thickBot="1" x14ac:dyDescent="0.4">
      <c r="A2" s="24"/>
      <c r="B2" s="24"/>
      <c r="C2" s="24"/>
      <c r="D2" s="24"/>
      <c r="E2" s="24"/>
      <c r="F2" s="24"/>
      <c r="G2" s="24"/>
      <c r="H2" s="24"/>
      <c r="I2" s="24"/>
      <c r="J2" s="24"/>
      <c r="K2" s="24"/>
      <c r="L2" s="24"/>
    </row>
    <row r="3" spans="1:12" ht="15.5" x14ac:dyDescent="0.35">
      <c r="A3" s="24"/>
      <c r="B3" s="142" t="s">
        <v>131</v>
      </c>
      <c r="C3" s="540"/>
      <c r="D3" s="541"/>
      <c r="E3" s="541"/>
      <c r="F3" s="542"/>
      <c r="G3" s="24"/>
      <c r="H3" s="123"/>
      <c r="I3" s="123"/>
      <c r="J3" s="123"/>
      <c r="K3" s="123"/>
      <c r="L3" s="123"/>
    </row>
    <row r="4" spans="1:12" ht="15.5" x14ac:dyDescent="0.35">
      <c r="A4" s="24"/>
      <c r="B4" s="143" t="s">
        <v>1</v>
      </c>
      <c r="C4" s="528"/>
      <c r="D4" s="529"/>
      <c r="E4" s="529"/>
      <c r="F4" s="530"/>
      <c r="G4" s="24"/>
      <c r="H4" s="120"/>
      <c r="I4" s="120"/>
      <c r="J4" s="120"/>
      <c r="K4" s="120"/>
      <c r="L4" s="120"/>
    </row>
    <row r="5" spans="1:12" ht="15.5" x14ac:dyDescent="0.35">
      <c r="A5" s="24"/>
      <c r="B5" s="144"/>
      <c r="C5" s="525"/>
      <c r="D5" s="526"/>
      <c r="E5" s="526"/>
      <c r="F5" s="527"/>
      <c r="G5" s="24"/>
      <c r="H5" s="121"/>
      <c r="I5" s="121"/>
      <c r="J5" s="121"/>
      <c r="K5" s="121"/>
      <c r="L5" s="121"/>
    </row>
    <row r="6" spans="1:12" ht="15.5" x14ac:dyDescent="0.35">
      <c r="A6" s="24"/>
      <c r="B6" s="145"/>
      <c r="C6" s="531"/>
      <c r="D6" s="532"/>
      <c r="E6" s="532"/>
      <c r="F6" s="533"/>
      <c r="G6" s="24"/>
      <c r="H6" s="120"/>
      <c r="I6" s="120"/>
      <c r="J6" s="120"/>
      <c r="K6" s="120"/>
      <c r="L6" s="120"/>
    </row>
    <row r="7" spans="1:12" ht="15.5" x14ac:dyDescent="0.35">
      <c r="A7" s="24"/>
      <c r="B7" s="146" t="s">
        <v>2</v>
      </c>
      <c r="C7" s="534"/>
      <c r="D7" s="535"/>
      <c r="E7" s="535"/>
      <c r="F7" s="536"/>
      <c r="G7" s="24"/>
      <c r="H7" s="120"/>
      <c r="I7" s="120"/>
      <c r="J7" s="120"/>
      <c r="K7" s="120"/>
      <c r="L7" s="120"/>
    </row>
    <row r="8" spans="1:12" ht="15.5" x14ac:dyDescent="0.35">
      <c r="A8" s="24"/>
      <c r="B8" s="146" t="s">
        <v>132</v>
      </c>
      <c r="C8" s="534"/>
      <c r="D8" s="535"/>
      <c r="E8" s="535"/>
      <c r="F8" s="536"/>
      <c r="G8" s="24"/>
      <c r="H8" s="127"/>
      <c r="I8" s="127"/>
      <c r="J8" s="127"/>
      <c r="K8" s="127"/>
      <c r="L8" s="127"/>
    </row>
    <row r="9" spans="1:12" ht="15.5" x14ac:dyDescent="0.35">
      <c r="A9" s="24"/>
      <c r="B9" s="143" t="s">
        <v>130</v>
      </c>
      <c r="C9" s="528"/>
      <c r="D9" s="529"/>
      <c r="E9" s="529"/>
      <c r="F9" s="530"/>
      <c r="G9" s="24"/>
      <c r="H9" s="27"/>
      <c r="I9" s="27"/>
      <c r="J9" s="25"/>
      <c r="K9" s="24"/>
      <c r="L9" s="24"/>
    </row>
    <row r="10" spans="1:12" ht="15.5" x14ac:dyDescent="0.35">
      <c r="A10" s="24"/>
      <c r="B10" s="145"/>
      <c r="C10" s="531"/>
      <c r="D10" s="532"/>
      <c r="E10" s="532"/>
      <c r="F10" s="533"/>
      <c r="G10" s="24"/>
      <c r="H10" s="24"/>
      <c r="I10" s="24"/>
      <c r="J10" s="24"/>
      <c r="K10" s="24"/>
      <c r="L10" s="24"/>
    </row>
    <row r="11" spans="1:12" ht="15.5" x14ac:dyDescent="0.35">
      <c r="A11" s="24"/>
      <c r="B11" s="146" t="s">
        <v>3</v>
      </c>
      <c r="C11" s="534"/>
      <c r="D11" s="535"/>
      <c r="E11" s="535"/>
      <c r="F11" s="536"/>
      <c r="G11" s="24"/>
      <c r="H11" s="24"/>
      <c r="I11" s="24"/>
      <c r="J11" s="24"/>
      <c r="K11" s="24"/>
      <c r="L11" s="24"/>
    </row>
    <row r="12" spans="1:12" ht="16" thickBot="1" x14ac:dyDescent="0.4">
      <c r="A12" s="24"/>
      <c r="B12" s="147" t="s">
        <v>4</v>
      </c>
      <c r="C12" s="543"/>
      <c r="D12" s="544"/>
      <c r="E12" s="544"/>
      <c r="F12" s="545"/>
      <c r="G12" s="24"/>
      <c r="H12" s="24"/>
      <c r="I12" s="24"/>
      <c r="J12" s="24"/>
      <c r="K12" s="24"/>
      <c r="L12" s="24"/>
    </row>
    <row r="13" spans="1:12" ht="16" thickBot="1" x14ac:dyDescent="0.4">
      <c r="A13" s="24"/>
      <c r="B13" s="24"/>
      <c r="C13" s="24"/>
      <c r="D13" s="24"/>
      <c r="E13" s="24"/>
      <c r="F13" s="24"/>
      <c r="G13" s="24"/>
      <c r="H13" s="24"/>
      <c r="I13" s="24"/>
      <c r="J13" s="24"/>
      <c r="K13" s="24"/>
      <c r="L13" s="24"/>
    </row>
    <row r="14" spans="1:12" ht="16" thickBot="1" x14ac:dyDescent="0.4">
      <c r="A14" s="27"/>
      <c r="B14" s="42"/>
      <c r="C14" s="156" t="s">
        <v>129</v>
      </c>
      <c r="D14" s="44"/>
      <c r="E14" s="44"/>
      <c r="F14" s="44"/>
      <c r="G14" s="44"/>
      <c r="H14" s="679"/>
      <c r="I14" s="679"/>
      <c r="J14" s="679"/>
      <c r="K14" s="679"/>
      <c r="L14" s="679"/>
    </row>
    <row r="15" spans="1:12" ht="16" thickBot="1" x14ac:dyDescent="0.4">
      <c r="A15" s="27"/>
      <c r="B15" s="159" t="s">
        <v>47</v>
      </c>
      <c r="C15" s="156" t="s">
        <v>129</v>
      </c>
      <c r="D15" s="45"/>
      <c r="E15" s="46"/>
      <c r="F15" s="45"/>
      <c r="G15" s="45"/>
      <c r="H15" s="41"/>
      <c r="I15" s="41"/>
      <c r="J15" s="41"/>
      <c r="K15" s="41"/>
      <c r="L15" s="41"/>
    </row>
    <row r="16" spans="1:12" ht="16" thickBot="1" x14ac:dyDescent="0.4">
      <c r="A16" s="27"/>
      <c r="B16" s="43"/>
      <c r="C16" s="157" t="s">
        <v>129</v>
      </c>
      <c r="D16" s="47"/>
      <c r="E16" s="47"/>
      <c r="F16" s="47"/>
      <c r="G16" s="47"/>
      <c r="H16" s="41"/>
      <c r="I16" s="41"/>
      <c r="J16" s="41"/>
      <c r="K16" s="41"/>
      <c r="L16" s="41"/>
    </row>
    <row r="17" spans="1:7" x14ac:dyDescent="0.35">
      <c r="A17" s="27"/>
      <c r="B17" s="27"/>
      <c r="C17" s="27"/>
      <c r="D17" s="27"/>
      <c r="E17" s="27"/>
      <c r="F17" s="27"/>
      <c r="G17" s="27"/>
    </row>
    <row r="18" spans="1:7" x14ac:dyDescent="0.35">
      <c r="A18" s="27"/>
      <c r="B18" s="13" t="s">
        <v>126</v>
      </c>
      <c r="C18" s="158" t="s">
        <v>127</v>
      </c>
      <c r="D18" s="49"/>
      <c r="E18" s="49"/>
      <c r="F18" s="49"/>
      <c r="G18" s="49"/>
    </row>
    <row r="19" spans="1:7" x14ac:dyDescent="0.35">
      <c r="A19" s="27"/>
      <c r="B19" s="27"/>
      <c r="C19" s="27"/>
      <c r="D19" s="14"/>
      <c r="E19" s="14"/>
      <c r="F19" s="14"/>
      <c r="G19" s="14"/>
    </row>
    <row r="20" spans="1:7" x14ac:dyDescent="0.35">
      <c r="A20" s="27"/>
      <c r="B20" s="15" t="s">
        <v>99</v>
      </c>
      <c r="C20" s="16"/>
      <c r="D20" s="17"/>
      <c r="E20" s="17"/>
      <c r="F20" s="17"/>
      <c r="G20" s="17"/>
    </row>
    <row r="21" spans="1:7" x14ac:dyDescent="0.35">
      <c r="A21" s="27"/>
      <c r="B21" s="35" t="s">
        <v>100</v>
      </c>
      <c r="C21" s="36" t="s">
        <v>101</v>
      </c>
      <c r="D21" s="18"/>
      <c r="E21" s="18"/>
      <c r="F21" s="18"/>
      <c r="G21" s="18"/>
    </row>
    <row r="22" spans="1:7" x14ac:dyDescent="0.35">
      <c r="A22" s="27"/>
      <c r="B22" s="35" t="s">
        <v>102</v>
      </c>
      <c r="C22" s="36">
        <v>20</v>
      </c>
      <c r="D22" s="19"/>
      <c r="E22" s="19"/>
      <c r="F22" s="19"/>
      <c r="G22" s="19"/>
    </row>
    <row r="23" spans="1:7" x14ac:dyDescent="0.35">
      <c r="A23" s="27"/>
      <c r="B23" s="35" t="s">
        <v>103</v>
      </c>
      <c r="C23" s="36">
        <v>21</v>
      </c>
      <c r="D23" s="19"/>
      <c r="E23" s="19"/>
      <c r="F23" s="19"/>
      <c r="G23" s="19"/>
    </row>
    <row r="24" spans="1:7" x14ac:dyDescent="0.35">
      <c r="A24" s="27"/>
      <c r="B24" s="35" t="s">
        <v>104</v>
      </c>
      <c r="C24" s="36" t="s">
        <v>105</v>
      </c>
      <c r="D24" s="19"/>
      <c r="E24" s="19"/>
      <c r="F24" s="19"/>
      <c r="G24" s="19"/>
    </row>
    <row r="25" spans="1:7" x14ac:dyDescent="0.35">
      <c r="A25" s="27"/>
      <c r="B25" s="37" t="s">
        <v>61</v>
      </c>
      <c r="C25" s="38">
        <v>22</v>
      </c>
      <c r="D25" s="20"/>
      <c r="E25" s="20"/>
      <c r="F25" s="20"/>
      <c r="G25" s="20"/>
    </row>
    <row r="26" spans="1:7" x14ac:dyDescent="0.35">
      <c r="A26" s="27"/>
      <c r="B26" s="37" t="s">
        <v>63</v>
      </c>
      <c r="C26" s="38">
        <v>23</v>
      </c>
      <c r="D26" s="20"/>
      <c r="E26" s="20"/>
      <c r="F26" s="20"/>
      <c r="G26" s="20"/>
    </row>
    <row r="27" spans="1:7" x14ac:dyDescent="0.35">
      <c r="A27" s="27"/>
      <c r="B27" s="37" t="s">
        <v>65</v>
      </c>
      <c r="C27" s="38">
        <v>24</v>
      </c>
      <c r="D27" s="20"/>
      <c r="E27" s="20"/>
      <c r="F27" s="20"/>
      <c r="G27" s="20"/>
    </row>
    <row r="28" spans="1:7" x14ac:dyDescent="0.35">
      <c r="A28" s="27"/>
      <c r="B28" s="37" t="s">
        <v>67</v>
      </c>
      <c r="C28" s="38">
        <v>25</v>
      </c>
      <c r="D28" s="20"/>
      <c r="E28" s="20"/>
      <c r="F28" s="20"/>
      <c r="G28" s="20"/>
    </row>
    <row r="29" spans="1:7" x14ac:dyDescent="0.35">
      <c r="A29" s="27"/>
      <c r="B29" s="37" t="s">
        <v>69</v>
      </c>
      <c r="C29" s="38">
        <v>26</v>
      </c>
      <c r="D29" s="20"/>
      <c r="E29" s="20"/>
      <c r="F29" s="20"/>
      <c r="G29" s="20"/>
    </row>
    <row r="30" spans="1:7" x14ac:dyDescent="0.35">
      <c r="A30" s="27"/>
      <c r="B30" s="37" t="s">
        <v>71</v>
      </c>
      <c r="C30" s="38">
        <v>27</v>
      </c>
      <c r="D30" s="20"/>
      <c r="E30" s="20"/>
      <c r="F30" s="20"/>
      <c r="G30" s="20"/>
    </row>
    <row r="31" spans="1:7" x14ac:dyDescent="0.35">
      <c r="A31" s="27"/>
      <c r="B31" s="35" t="s">
        <v>106</v>
      </c>
      <c r="C31" s="36">
        <v>28</v>
      </c>
      <c r="D31" s="19"/>
      <c r="E31" s="19"/>
      <c r="F31" s="19"/>
      <c r="G31" s="19"/>
    </row>
    <row r="32" spans="1:7" x14ac:dyDescent="0.35">
      <c r="A32" s="27"/>
      <c r="B32" s="35" t="s">
        <v>107</v>
      </c>
      <c r="C32" s="36" t="s">
        <v>108</v>
      </c>
      <c r="D32" s="18"/>
      <c r="E32" s="18"/>
      <c r="F32" s="18"/>
      <c r="G32" s="18"/>
    </row>
    <row r="33" spans="1:7" x14ac:dyDescent="0.35">
      <c r="A33" s="27"/>
      <c r="B33" s="35" t="s">
        <v>109</v>
      </c>
      <c r="C33" s="36">
        <v>29</v>
      </c>
      <c r="D33" s="19"/>
      <c r="E33" s="19"/>
      <c r="F33" s="19"/>
      <c r="G33" s="19"/>
    </row>
    <row r="34" spans="1:7" x14ac:dyDescent="0.35">
      <c r="A34" s="27"/>
      <c r="B34" s="37" t="s">
        <v>85</v>
      </c>
      <c r="C34" s="38">
        <v>290</v>
      </c>
      <c r="D34" s="20"/>
      <c r="E34" s="20"/>
      <c r="F34" s="20"/>
      <c r="G34" s="20"/>
    </row>
    <row r="35" spans="1:7" x14ac:dyDescent="0.35">
      <c r="A35" s="27"/>
      <c r="B35" s="37" t="s">
        <v>86</v>
      </c>
      <c r="C35" s="38">
        <v>291</v>
      </c>
      <c r="D35" s="20"/>
      <c r="E35" s="20"/>
      <c r="F35" s="20"/>
      <c r="G35" s="20"/>
    </row>
    <row r="36" spans="1:7" x14ac:dyDescent="0.35">
      <c r="A36" s="27"/>
      <c r="B36" s="35" t="s">
        <v>110</v>
      </c>
      <c r="C36" s="36">
        <v>3</v>
      </c>
      <c r="D36" s="19"/>
      <c r="E36" s="19"/>
      <c r="F36" s="19"/>
      <c r="G36" s="19"/>
    </row>
    <row r="37" spans="1:7" x14ac:dyDescent="0.35">
      <c r="A37" s="27"/>
      <c r="B37" s="37" t="s">
        <v>111</v>
      </c>
      <c r="C37" s="38" t="s">
        <v>112</v>
      </c>
      <c r="D37" s="20"/>
      <c r="E37" s="20"/>
      <c r="F37" s="20"/>
      <c r="G37" s="20"/>
    </row>
    <row r="38" spans="1:7" x14ac:dyDescent="0.35">
      <c r="A38" s="27"/>
      <c r="B38" s="37" t="s">
        <v>113</v>
      </c>
      <c r="C38" s="38">
        <v>37</v>
      </c>
      <c r="D38" s="20"/>
      <c r="E38" s="20"/>
      <c r="F38" s="20"/>
      <c r="G38" s="20"/>
    </row>
    <row r="39" spans="1:7" x14ac:dyDescent="0.35">
      <c r="A39" s="27"/>
      <c r="B39" s="35" t="s">
        <v>114</v>
      </c>
      <c r="C39" s="36" t="s">
        <v>115</v>
      </c>
      <c r="D39" s="19"/>
      <c r="E39" s="19"/>
      <c r="F39" s="19"/>
      <c r="G39" s="19"/>
    </row>
    <row r="40" spans="1:7" x14ac:dyDescent="0.35">
      <c r="A40" s="27"/>
      <c r="B40" s="37" t="s">
        <v>85</v>
      </c>
      <c r="C40" s="38">
        <v>40</v>
      </c>
      <c r="D40" s="20"/>
      <c r="E40" s="20"/>
      <c r="F40" s="20"/>
      <c r="G40" s="20"/>
    </row>
    <row r="41" spans="1:7" x14ac:dyDescent="0.35">
      <c r="A41" s="27"/>
      <c r="B41" s="37" t="s">
        <v>86</v>
      </c>
      <c r="C41" s="38">
        <v>41</v>
      </c>
      <c r="D41" s="20"/>
      <c r="E41" s="20"/>
      <c r="F41" s="20"/>
      <c r="G41" s="20"/>
    </row>
    <row r="42" spans="1:7" x14ac:dyDescent="0.35">
      <c r="A42" s="27"/>
      <c r="B42" s="35" t="s">
        <v>116</v>
      </c>
      <c r="C42" s="36" t="s">
        <v>117</v>
      </c>
      <c r="D42" s="19"/>
      <c r="E42" s="19"/>
      <c r="F42" s="19"/>
      <c r="G42" s="19"/>
    </row>
    <row r="43" spans="1:7" x14ac:dyDescent="0.35">
      <c r="A43" s="27"/>
      <c r="B43" s="35" t="s">
        <v>118</v>
      </c>
      <c r="C43" s="36" t="s">
        <v>119</v>
      </c>
      <c r="D43" s="19"/>
      <c r="E43" s="19"/>
      <c r="F43" s="19"/>
      <c r="G43" s="19"/>
    </row>
    <row r="44" spans="1:7" x14ac:dyDescent="0.35">
      <c r="A44" s="27"/>
      <c r="B44" s="35" t="s">
        <v>120</v>
      </c>
      <c r="C44" s="36" t="s">
        <v>121</v>
      </c>
      <c r="D44" s="19"/>
      <c r="E44" s="19"/>
      <c r="F44" s="19"/>
      <c r="G44" s="19"/>
    </row>
    <row r="45" spans="1:7" x14ac:dyDescent="0.35">
      <c r="A45" s="27"/>
      <c r="B45" s="39" t="s">
        <v>122</v>
      </c>
      <c r="C45" s="40" t="s">
        <v>123</v>
      </c>
      <c r="D45" s="21"/>
      <c r="E45" s="21"/>
      <c r="F45" s="21"/>
      <c r="G45" s="21"/>
    </row>
    <row r="46" spans="1:7" x14ac:dyDescent="0.35">
      <c r="A46" s="27"/>
      <c r="B46" s="27"/>
      <c r="C46" s="22"/>
      <c r="D46" s="7"/>
      <c r="E46" s="7"/>
      <c r="F46" s="7"/>
      <c r="G46" s="7"/>
    </row>
    <row r="47" spans="1:7" x14ac:dyDescent="0.35">
      <c r="A47" s="27"/>
      <c r="B47" s="15" t="s">
        <v>128</v>
      </c>
      <c r="C47" s="16"/>
      <c r="D47" s="23"/>
      <c r="E47" s="23"/>
      <c r="F47" s="23"/>
      <c r="G47" s="23"/>
    </row>
    <row r="48" spans="1:7" x14ac:dyDescent="0.35">
      <c r="A48" s="27"/>
      <c r="B48" s="28" t="s">
        <v>137</v>
      </c>
      <c r="C48" s="29" t="s">
        <v>138</v>
      </c>
      <c r="D48" s="27"/>
      <c r="E48" s="27"/>
      <c r="F48" s="27"/>
      <c r="G48" s="27"/>
    </row>
    <row r="49" spans="1:7" x14ac:dyDescent="0.35">
      <c r="A49" s="27"/>
      <c r="B49" s="28" t="s">
        <v>139</v>
      </c>
      <c r="C49" s="29">
        <v>10</v>
      </c>
      <c r="D49" s="27"/>
      <c r="E49" s="27"/>
      <c r="F49" s="27"/>
      <c r="G49" s="27"/>
    </row>
    <row r="50" spans="1:7" x14ac:dyDescent="0.35">
      <c r="A50" s="27"/>
      <c r="B50" s="30" t="s">
        <v>140</v>
      </c>
      <c r="C50" s="31">
        <v>100</v>
      </c>
      <c r="D50" s="27"/>
      <c r="E50" s="27"/>
      <c r="F50" s="27"/>
      <c r="G50" s="27"/>
    </row>
    <row r="51" spans="1:7" x14ac:dyDescent="0.35">
      <c r="A51" s="27"/>
      <c r="B51" s="30" t="s">
        <v>141</v>
      </c>
      <c r="C51" s="31">
        <v>101</v>
      </c>
      <c r="D51" s="27"/>
      <c r="E51" s="27"/>
      <c r="F51" s="27"/>
      <c r="G51" s="27"/>
    </row>
    <row r="52" spans="1:7" x14ac:dyDescent="0.35">
      <c r="A52" s="27"/>
      <c r="B52" s="28" t="s">
        <v>142</v>
      </c>
      <c r="C52" s="29">
        <v>11</v>
      </c>
      <c r="D52" s="27"/>
      <c r="E52" s="27"/>
      <c r="F52" s="27"/>
      <c r="G52" s="27"/>
    </row>
    <row r="53" spans="1:7" x14ac:dyDescent="0.35">
      <c r="A53" s="27"/>
      <c r="B53" s="28" t="s">
        <v>143</v>
      </c>
      <c r="C53" s="29">
        <v>12</v>
      </c>
      <c r="D53" s="27"/>
      <c r="E53" s="27"/>
      <c r="F53" s="27"/>
      <c r="G53" s="27"/>
    </row>
    <row r="54" spans="1:7" x14ac:dyDescent="0.35">
      <c r="A54" s="27"/>
      <c r="B54" s="28" t="s">
        <v>144</v>
      </c>
      <c r="C54" s="29">
        <v>13</v>
      </c>
      <c r="D54" s="27"/>
      <c r="E54" s="27"/>
      <c r="F54" s="27"/>
      <c r="G54" s="27"/>
    </row>
    <row r="55" spans="1:7" x14ac:dyDescent="0.35">
      <c r="A55" s="27"/>
      <c r="B55" s="30" t="s">
        <v>145</v>
      </c>
      <c r="C55" s="31">
        <v>130</v>
      </c>
      <c r="D55" s="27"/>
      <c r="E55" s="27"/>
      <c r="F55" s="27"/>
      <c r="G55" s="27"/>
    </row>
    <row r="56" spans="1:7" x14ac:dyDescent="0.35">
      <c r="A56" s="27"/>
      <c r="B56" s="30" t="s">
        <v>146</v>
      </c>
      <c r="C56" s="31">
        <v>131</v>
      </c>
      <c r="D56" s="27"/>
      <c r="E56" s="27"/>
      <c r="F56" s="27"/>
      <c r="G56" s="27"/>
    </row>
    <row r="57" spans="1:7" x14ac:dyDescent="0.35">
      <c r="A57" s="27"/>
      <c r="B57" s="32" t="s">
        <v>147</v>
      </c>
      <c r="C57" s="31">
        <v>1310</v>
      </c>
      <c r="D57" s="27"/>
      <c r="E57" s="27"/>
      <c r="F57" s="27"/>
      <c r="G57" s="27"/>
    </row>
    <row r="58" spans="1:7" x14ac:dyDescent="0.35">
      <c r="A58" s="27"/>
      <c r="B58" s="32" t="s">
        <v>148</v>
      </c>
      <c r="C58" s="31">
        <v>1311</v>
      </c>
      <c r="D58" s="27"/>
      <c r="E58" s="27"/>
      <c r="F58" s="27"/>
      <c r="G58" s="27"/>
    </row>
    <row r="59" spans="1:7" x14ac:dyDescent="0.35">
      <c r="A59" s="27"/>
      <c r="B59" s="30" t="s">
        <v>149</v>
      </c>
      <c r="C59" s="31">
        <v>132</v>
      </c>
      <c r="D59" s="27"/>
      <c r="E59" s="27"/>
      <c r="F59" s="27"/>
      <c r="G59" s="27"/>
    </row>
    <row r="60" spans="1:7" x14ac:dyDescent="0.35">
      <c r="A60" s="27"/>
      <c r="B60" s="30" t="s">
        <v>150</v>
      </c>
      <c r="C60" s="31">
        <v>133</v>
      </c>
      <c r="D60" s="27"/>
      <c r="E60" s="27"/>
      <c r="F60" s="27"/>
      <c r="G60" s="27"/>
    </row>
    <row r="61" spans="1:7" x14ac:dyDescent="0.35">
      <c r="A61" s="27"/>
      <c r="B61" s="28" t="s">
        <v>151</v>
      </c>
      <c r="C61" s="29">
        <v>14</v>
      </c>
      <c r="D61" s="27"/>
      <c r="E61" s="27"/>
      <c r="F61" s="27"/>
      <c r="G61" s="27"/>
    </row>
    <row r="62" spans="1:7" x14ac:dyDescent="0.35">
      <c r="A62" s="27"/>
      <c r="B62" s="28" t="s">
        <v>152</v>
      </c>
      <c r="C62" s="29">
        <v>15</v>
      </c>
      <c r="D62" s="27"/>
      <c r="E62" s="27"/>
      <c r="F62" s="27"/>
      <c r="G62" s="27"/>
    </row>
    <row r="63" spans="1:7" x14ac:dyDescent="0.35">
      <c r="A63" s="27"/>
      <c r="B63" s="28" t="s">
        <v>153</v>
      </c>
      <c r="C63" s="29">
        <v>19</v>
      </c>
      <c r="D63" s="27"/>
      <c r="E63" s="27"/>
      <c r="F63" s="27"/>
      <c r="G63" s="27"/>
    </row>
    <row r="64" spans="1:7" x14ac:dyDescent="0.35">
      <c r="A64" s="27"/>
      <c r="B64" s="28" t="s">
        <v>154</v>
      </c>
      <c r="C64" s="29">
        <v>16</v>
      </c>
      <c r="D64" s="27"/>
      <c r="E64" s="27"/>
      <c r="F64" s="27"/>
      <c r="G64" s="27"/>
    </row>
    <row r="65" spans="1:7" x14ac:dyDescent="0.35">
      <c r="A65" s="27"/>
      <c r="B65" s="28" t="s">
        <v>155</v>
      </c>
      <c r="C65" s="29" t="s">
        <v>156</v>
      </c>
      <c r="D65" s="27"/>
      <c r="E65" s="27"/>
      <c r="F65" s="27"/>
      <c r="G65" s="27"/>
    </row>
    <row r="66" spans="1:7" x14ac:dyDescent="0.35">
      <c r="A66" s="27"/>
      <c r="B66" s="28" t="s">
        <v>157</v>
      </c>
      <c r="C66" s="29">
        <v>168</v>
      </c>
      <c r="D66" s="27"/>
      <c r="E66" s="27"/>
      <c r="F66" s="27"/>
      <c r="G66" s="27"/>
    </row>
    <row r="67" spans="1:7" x14ac:dyDescent="0.35">
      <c r="A67" s="27"/>
      <c r="B67" s="28" t="s">
        <v>158</v>
      </c>
      <c r="C67" s="29" t="s">
        <v>159</v>
      </c>
      <c r="D67" s="27"/>
      <c r="E67" s="27"/>
      <c r="F67" s="27"/>
      <c r="G67" s="27"/>
    </row>
    <row r="68" spans="1:7" x14ac:dyDescent="0.35">
      <c r="A68" s="27"/>
      <c r="B68" s="28" t="s">
        <v>160</v>
      </c>
      <c r="C68" s="29">
        <v>17</v>
      </c>
      <c r="D68" s="27"/>
      <c r="E68" s="27"/>
      <c r="F68" s="27"/>
      <c r="G68" s="27"/>
    </row>
    <row r="69" spans="1:7" x14ac:dyDescent="0.35">
      <c r="A69" s="27"/>
      <c r="B69" s="30" t="s">
        <v>161</v>
      </c>
      <c r="C69" s="31" t="s">
        <v>162</v>
      </c>
      <c r="D69" s="27"/>
      <c r="E69" s="27"/>
      <c r="F69" s="27"/>
      <c r="G69" s="27"/>
    </row>
    <row r="70" spans="1:7" x14ac:dyDescent="0.35">
      <c r="A70" s="27"/>
      <c r="B70" s="32" t="s">
        <v>163</v>
      </c>
      <c r="C70" s="31" t="s">
        <v>164</v>
      </c>
      <c r="D70" s="27"/>
      <c r="E70" s="27"/>
      <c r="F70" s="27"/>
      <c r="G70" s="27"/>
    </row>
    <row r="71" spans="1:7" x14ac:dyDescent="0.35">
      <c r="A71" s="27"/>
      <c r="B71" s="32" t="s">
        <v>165</v>
      </c>
      <c r="C71" s="31">
        <v>174</v>
      </c>
      <c r="D71" s="27"/>
      <c r="E71" s="27"/>
      <c r="F71" s="27"/>
      <c r="G71" s="27"/>
    </row>
    <row r="72" spans="1:7" x14ac:dyDescent="0.35">
      <c r="A72" s="27"/>
      <c r="B72" s="30" t="s">
        <v>166</v>
      </c>
      <c r="C72" s="31">
        <v>175</v>
      </c>
      <c r="D72" s="27"/>
      <c r="E72" s="27"/>
      <c r="F72" s="27"/>
      <c r="G72" s="27"/>
    </row>
    <row r="73" spans="1:7" x14ac:dyDescent="0.35">
      <c r="A73" s="27"/>
      <c r="B73" s="30" t="s">
        <v>167</v>
      </c>
      <c r="C73" s="31">
        <v>176</v>
      </c>
      <c r="D73" s="27"/>
      <c r="E73" s="27"/>
      <c r="F73" s="27"/>
      <c r="G73" s="27"/>
    </row>
    <row r="74" spans="1:7" x14ac:dyDescent="0.35">
      <c r="A74" s="27"/>
      <c r="B74" s="30" t="s">
        <v>168</v>
      </c>
      <c r="C74" s="31" t="s">
        <v>169</v>
      </c>
      <c r="D74" s="27"/>
      <c r="E74" s="27"/>
      <c r="F74" s="27"/>
      <c r="G74" s="27"/>
    </row>
    <row r="75" spans="1:7" x14ac:dyDescent="0.35">
      <c r="A75" s="27"/>
      <c r="B75" s="28" t="s">
        <v>170</v>
      </c>
      <c r="C75" s="29" t="s">
        <v>171</v>
      </c>
      <c r="D75" s="27"/>
      <c r="E75" s="27"/>
      <c r="F75" s="27"/>
      <c r="G75" s="27"/>
    </row>
    <row r="76" spans="1:7" x14ac:dyDescent="0.35">
      <c r="A76" s="27"/>
      <c r="B76" s="30" t="s">
        <v>172</v>
      </c>
      <c r="C76" s="31">
        <v>42</v>
      </c>
      <c r="D76" s="27"/>
      <c r="E76" s="27"/>
      <c r="F76" s="27"/>
      <c r="G76" s="27"/>
    </row>
    <row r="77" spans="1:7" x14ac:dyDescent="0.35">
      <c r="A77" s="27"/>
      <c r="B77" s="30" t="s">
        <v>161</v>
      </c>
      <c r="C77" s="31">
        <v>43</v>
      </c>
      <c r="D77" s="27"/>
      <c r="E77" s="27"/>
      <c r="F77" s="27"/>
      <c r="G77" s="27"/>
    </row>
    <row r="78" spans="1:7" x14ac:dyDescent="0.35">
      <c r="A78" s="27"/>
      <c r="B78" s="32" t="s">
        <v>163</v>
      </c>
      <c r="C78" s="31" t="s">
        <v>173</v>
      </c>
      <c r="D78" s="27"/>
      <c r="E78" s="27"/>
      <c r="F78" s="27"/>
      <c r="G78" s="27"/>
    </row>
    <row r="79" spans="1:7" x14ac:dyDescent="0.35">
      <c r="A79" s="27"/>
      <c r="B79" s="32" t="s">
        <v>165</v>
      </c>
      <c r="C79" s="31">
        <v>439</v>
      </c>
      <c r="D79" s="27"/>
      <c r="E79" s="27"/>
      <c r="F79" s="27"/>
      <c r="G79" s="27"/>
    </row>
    <row r="80" spans="1:7" x14ac:dyDescent="0.35">
      <c r="A80" s="27"/>
      <c r="B80" s="30" t="s">
        <v>166</v>
      </c>
      <c r="C80" s="31">
        <v>44</v>
      </c>
      <c r="D80" s="27"/>
      <c r="E80" s="27"/>
      <c r="F80" s="27"/>
      <c r="G80" s="27"/>
    </row>
    <row r="81" spans="1:7" x14ac:dyDescent="0.35">
      <c r="A81" s="27"/>
      <c r="B81" s="32" t="s">
        <v>174</v>
      </c>
      <c r="C81" s="31" t="s">
        <v>175</v>
      </c>
      <c r="D81" s="27"/>
      <c r="E81" s="27"/>
      <c r="F81" s="27"/>
      <c r="G81" s="27"/>
    </row>
    <row r="82" spans="1:7" x14ac:dyDescent="0.35">
      <c r="A82" s="27"/>
      <c r="B82" s="32" t="s">
        <v>176</v>
      </c>
      <c r="C82" s="31">
        <v>441</v>
      </c>
      <c r="D82" s="27"/>
      <c r="E82" s="27"/>
      <c r="F82" s="27"/>
      <c r="G82" s="27"/>
    </row>
    <row r="83" spans="1:7" x14ac:dyDescent="0.35">
      <c r="A83" s="27"/>
      <c r="B83" s="30" t="s">
        <v>167</v>
      </c>
      <c r="C83" s="31">
        <v>46</v>
      </c>
      <c r="D83" s="27"/>
      <c r="E83" s="27"/>
      <c r="F83" s="27"/>
      <c r="G83" s="27"/>
    </row>
    <row r="84" spans="1:7" x14ac:dyDescent="0.35">
      <c r="A84" s="27"/>
      <c r="B84" s="30" t="s">
        <v>177</v>
      </c>
      <c r="C84" s="31">
        <v>45</v>
      </c>
      <c r="D84" s="27"/>
      <c r="E84" s="27"/>
      <c r="F84" s="27"/>
      <c r="G84" s="27"/>
    </row>
    <row r="85" spans="1:7" x14ac:dyDescent="0.35">
      <c r="A85" s="27"/>
      <c r="B85" s="32" t="s">
        <v>178</v>
      </c>
      <c r="C85" s="31" t="s">
        <v>179</v>
      </c>
      <c r="D85" s="27"/>
      <c r="E85" s="27"/>
      <c r="F85" s="27"/>
      <c r="G85" s="27"/>
    </row>
    <row r="86" spans="1:7" x14ac:dyDescent="0.35">
      <c r="A86" s="27"/>
      <c r="B86" s="32" t="s">
        <v>180</v>
      </c>
      <c r="C86" s="31" t="s">
        <v>181</v>
      </c>
      <c r="D86" s="27"/>
      <c r="E86" s="27"/>
      <c r="F86" s="27"/>
      <c r="G86" s="27"/>
    </row>
    <row r="87" spans="1:7" x14ac:dyDescent="0.35">
      <c r="A87" s="27"/>
      <c r="B87" s="30" t="s">
        <v>168</v>
      </c>
      <c r="C87" s="31" t="s">
        <v>182</v>
      </c>
      <c r="D87" s="27"/>
      <c r="E87" s="27"/>
      <c r="F87" s="27"/>
      <c r="G87" s="27"/>
    </row>
    <row r="88" spans="1:7" x14ac:dyDescent="0.35">
      <c r="A88" s="27"/>
      <c r="B88" s="28" t="s">
        <v>120</v>
      </c>
      <c r="C88" s="29" t="s">
        <v>183</v>
      </c>
      <c r="D88" s="27"/>
      <c r="E88" s="27"/>
      <c r="F88" s="27"/>
      <c r="G88" s="27"/>
    </row>
    <row r="89" spans="1:7" x14ac:dyDescent="0.35">
      <c r="A89" s="27"/>
      <c r="B89" s="33" t="s">
        <v>184</v>
      </c>
      <c r="C89" s="34" t="s">
        <v>185</v>
      </c>
      <c r="D89" s="54"/>
      <c r="E89" s="54"/>
      <c r="F89" s="54"/>
      <c r="G89" s="54"/>
    </row>
  </sheetData>
  <mergeCells count="12">
    <mergeCell ref="C9:F9"/>
    <mergeCell ref="C10:F10"/>
    <mergeCell ref="C11:F11"/>
    <mergeCell ref="C12:F12"/>
    <mergeCell ref="H14:L14"/>
    <mergeCell ref="C6:F6"/>
    <mergeCell ref="C7:F7"/>
    <mergeCell ref="C8:F8"/>
    <mergeCell ref="C5:F5"/>
    <mergeCell ref="B1:L1"/>
    <mergeCell ref="C3:F3"/>
    <mergeCell ref="C4:F4"/>
  </mergeCells>
  <hyperlinks>
    <hyperlink ref="C18" location="'Index - Summary'!A1" display="Index" xr:uid="{CC093076-EEEA-40CD-A3EE-9BF106F98468}"/>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71BF9-CE16-4482-AF04-27BC486A7E92}">
  <dimension ref="A1:O17"/>
  <sheetViews>
    <sheetView workbookViewId="0">
      <selection activeCell="N13" sqref="N13"/>
    </sheetView>
  </sheetViews>
  <sheetFormatPr defaultRowHeight="14.5" x14ac:dyDescent="0.35"/>
  <cols>
    <col min="1" max="1" width="3.6328125" customWidth="1"/>
    <col min="2" max="2" width="22.36328125" bestFit="1" customWidth="1"/>
  </cols>
  <sheetData>
    <row r="1" spans="1:15" ht="21" x14ac:dyDescent="0.5">
      <c r="A1" s="24"/>
      <c r="B1" s="537" t="s">
        <v>0</v>
      </c>
      <c r="C1" s="537"/>
      <c r="D1" s="537"/>
      <c r="E1" s="537"/>
      <c r="F1" s="537"/>
      <c r="G1" s="537"/>
      <c r="H1" s="537"/>
      <c r="I1" s="537"/>
      <c r="J1" s="537"/>
      <c r="K1" s="537"/>
      <c r="L1" s="537"/>
    </row>
    <row r="2" spans="1:15" ht="16" thickBot="1" x14ac:dyDescent="0.4">
      <c r="A2" s="24"/>
      <c r="B2" s="24"/>
      <c r="C2" s="24"/>
      <c r="D2" s="24"/>
      <c r="E2" s="24"/>
      <c r="F2" s="24"/>
      <c r="G2" s="24"/>
      <c r="H2" s="24"/>
      <c r="I2" s="24"/>
      <c r="J2" s="24"/>
      <c r="K2" s="24"/>
      <c r="L2" s="24"/>
    </row>
    <row r="3" spans="1:15" ht="15.5" x14ac:dyDescent="0.35">
      <c r="A3" s="24"/>
      <c r="B3" s="142" t="s">
        <v>131</v>
      </c>
      <c r="C3" s="685"/>
      <c r="D3" s="541"/>
      <c r="E3" s="541"/>
      <c r="F3" s="541"/>
      <c r="G3" s="542"/>
      <c r="H3" s="123"/>
      <c r="I3" s="123"/>
      <c r="J3" s="123"/>
      <c r="K3" s="123"/>
      <c r="L3" s="123"/>
    </row>
    <row r="4" spans="1:15" ht="15.5" x14ac:dyDescent="0.35">
      <c r="A4" s="24"/>
      <c r="B4" s="143" t="s">
        <v>1</v>
      </c>
      <c r="C4" s="686"/>
      <c r="D4" s="529"/>
      <c r="E4" s="529"/>
      <c r="F4" s="529"/>
      <c r="G4" s="530"/>
      <c r="H4" s="120"/>
      <c r="I4" s="120"/>
      <c r="J4" s="120"/>
      <c r="K4" s="120"/>
      <c r="L4" s="120"/>
    </row>
    <row r="5" spans="1:15" ht="15.5" x14ac:dyDescent="0.35">
      <c r="A5" s="24"/>
      <c r="B5" s="144"/>
      <c r="C5" s="687"/>
      <c r="D5" s="526"/>
      <c r="E5" s="526"/>
      <c r="F5" s="526"/>
      <c r="G5" s="527"/>
      <c r="H5" s="121"/>
      <c r="I5" s="121"/>
      <c r="J5" s="121"/>
      <c r="K5" s="121"/>
      <c r="L5" s="121"/>
    </row>
    <row r="6" spans="1:15" ht="15.5" x14ac:dyDescent="0.35">
      <c r="A6" s="24"/>
      <c r="B6" s="145"/>
      <c r="C6" s="683"/>
      <c r="D6" s="532"/>
      <c r="E6" s="532"/>
      <c r="F6" s="532"/>
      <c r="G6" s="533"/>
      <c r="H6" s="120"/>
      <c r="I6" s="120"/>
      <c r="J6" s="120"/>
      <c r="K6" s="120"/>
      <c r="L6" s="120"/>
    </row>
    <row r="7" spans="1:15" ht="15.5" x14ac:dyDescent="0.35">
      <c r="A7" s="24"/>
      <c r="B7" s="146" t="s">
        <v>2</v>
      </c>
      <c r="C7" s="684"/>
      <c r="D7" s="535"/>
      <c r="E7" s="535"/>
      <c r="F7" s="535"/>
      <c r="G7" s="536"/>
      <c r="H7" s="120"/>
      <c r="I7" s="120"/>
      <c r="J7" s="120"/>
      <c r="K7" s="120"/>
      <c r="L7" s="120"/>
    </row>
    <row r="8" spans="1:15" ht="15.5" x14ac:dyDescent="0.35">
      <c r="A8" s="24"/>
      <c r="B8" s="146" t="s">
        <v>132</v>
      </c>
      <c r="C8" s="684"/>
      <c r="D8" s="535"/>
      <c r="E8" s="535"/>
      <c r="F8" s="535"/>
      <c r="G8" s="536"/>
      <c r="H8" s="127"/>
      <c r="I8" s="127"/>
      <c r="J8" s="127"/>
      <c r="K8" s="127"/>
      <c r="L8" s="127"/>
    </row>
    <row r="9" spans="1:15" ht="15.5" x14ac:dyDescent="0.35">
      <c r="A9" s="24"/>
      <c r="B9" s="143" t="s">
        <v>130</v>
      </c>
      <c r="C9" s="686"/>
      <c r="D9" s="529"/>
      <c r="E9" s="529"/>
      <c r="F9" s="529"/>
      <c r="G9" s="530"/>
      <c r="H9" s="27"/>
      <c r="I9" s="27"/>
      <c r="J9" s="25"/>
      <c r="K9" s="24"/>
      <c r="L9" s="24"/>
    </row>
    <row r="10" spans="1:15" ht="15.5" x14ac:dyDescent="0.35">
      <c r="A10" s="24"/>
      <c r="B10" s="145"/>
      <c r="C10" s="683"/>
      <c r="D10" s="532"/>
      <c r="E10" s="532"/>
      <c r="F10" s="532"/>
      <c r="G10" s="533"/>
      <c r="H10" s="24"/>
      <c r="I10" s="24"/>
      <c r="J10" s="24"/>
      <c r="K10" s="24"/>
      <c r="L10" s="24"/>
    </row>
    <row r="11" spans="1:15" ht="15.5" x14ac:dyDescent="0.35">
      <c r="A11" s="24"/>
      <c r="B11" s="146" t="s">
        <v>3</v>
      </c>
      <c r="C11" s="684"/>
      <c r="D11" s="535"/>
      <c r="E11" s="535"/>
      <c r="F11" s="535"/>
      <c r="G11" s="536"/>
      <c r="H11" s="24"/>
      <c r="I11" s="24"/>
      <c r="J11" s="24"/>
      <c r="K11" s="24"/>
      <c r="L11" s="24"/>
    </row>
    <row r="12" spans="1:15" ht="16" thickBot="1" x14ac:dyDescent="0.4">
      <c r="A12" s="24"/>
      <c r="B12" s="147" t="s">
        <v>4</v>
      </c>
      <c r="C12" s="688"/>
      <c r="D12" s="689"/>
      <c r="E12" s="689"/>
      <c r="F12" s="689"/>
      <c r="G12" s="690"/>
      <c r="H12" s="24"/>
      <c r="I12" s="24"/>
      <c r="J12" s="24"/>
      <c r="K12" s="24"/>
      <c r="L12" s="24"/>
    </row>
    <row r="13" spans="1:15" ht="16" thickBot="1" x14ac:dyDescent="0.4">
      <c r="A13" s="24"/>
      <c r="B13" s="24"/>
      <c r="C13" s="24"/>
      <c r="D13" s="24"/>
      <c r="E13" s="24"/>
      <c r="F13" s="24"/>
      <c r="G13" s="24"/>
      <c r="H13" s="24"/>
      <c r="I13" s="24"/>
      <c r="J13" s="24"/>
      <c r="K13" s="24"/>
      <c r="L13" s="24"/>
    </row>
    <row r="14" spans="1:15" ht="16" thickBot="1" x14ac:dyDescent="0.4">
      <c r="A14" s="27"/>
      <c r="B14" s="42"/>
      <c r="C14" s="156" t="s">
        <v>129</v>
      </c>
      <c r="D14" s="44"/>
      <c r="E14" s="44"/>
      <c r="F14" s="44"/>
      <c r="G14" s="44"/>
      <c r="H14" s="679"/>
      <c r="I14" s="679"/>
      <c r="J14" s="679"/>
      <c r="K14" s="679"/>
      <c r="L14" s="679"/>
    </row>
    <row r="15" spans="1:15" ht="16" thickBot="1" x14ac:dyDescent="0.4">
      <c r="A15" s="27"/>
      <c r="B15" s="159" t="s">
        <v>47</v>
      </c>
      <c r="C15" s="156" t="s">
        <v>129</v>
      </c>
      <c r="D15" s="45"/>
      <c r="E15" s="46"/>
      <c r="F15" s="45"/>
      <c r="G15" s="45"/>
      <c r="H15" s="41"/>
      <c r="I15" s="41"/>
      <c r="J15" s="41"/>
      <c r="K15" s="41"/>
      <c r="L15" s="41"/>
    </row>
    <row r="16" spans="1:15" ht="16" thickBot="1" x14ac:dyDescent="0.4">
      <c r="A16" s="27"/>
      <c r="B16" s="43"/>
      <c r="C16" s="157" t="s">
        <v>129</v>
      </c>
      <c r="D16" s="47"/>
      <c r="E16" s="47"/>
      <c r="F16" s="47"/>
      <c r="G16" s="47"/>
      <c r="H16" s="41"/>
      <c r="I16" s="41"/>
      <c r="J16" s="41"/>
      <c r="K16" s="41"/>
      <c r="L16" s="41"/>
      <c r="M16" s="41"/>
      <c r="N16" s="41"/>
      <c r="O16" s="41"/>
    </row>
    <row r="17" spans="1:15" x14ac:dyDescent="0.35">
      <c r="A17" s="27"/>
      <c r="B17" s="27"/>
      <c r="C17" s="27"/>
      <c r="D17" s="27"/>
      <c r="E17" s="27"/>
      <c r="F17" s="27"/>
      <c r="G17" s="27"/>
      <c r="K17" s="41"/>
      <c r="L17" s="41"/>
      <c r="M17" s="41"/>
      <c r="N17" s="41"/>
      <c r="O17" s="41"/>
    </row>
  </sheetData>
  <mergeCells count="12">
    <mergeCell ref="H14:L14"/>
    <mergeCell ref="C9:G9"/>
    <mergeCell ref="C10:G10"/>
    <mergeCell ref="C11:G11"/>
    <mergeCell ref="C12:G12"/>
    <mergeCell ref="C6:G6"/>
    <mergeCell ref="C7:G7"/>
    <mergeCell ref="C8:G8"/>
    <mergeCell ref="B1:L1"/>
    <mergeCell ref="C3:G3"/>
    <mergeCell ref="C4:G4"/>
    <mergeCell ref="C5:G5"/>
  </mergeCells>
  <pageMargins left="0.7" right="0.7" top="0.75" bottom="0.75" header="0.3" footer="0.3"/>
  <pageSetup paperSize="9"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F82B-7785-434F-AD11-43ACCBF8FAB4}">
  <dimension ref="B2:L56"/>
  <sheetViews>
    <sheetView topLeftCell="A4" workbookViewId="0">
      <selection activeCell="H15" sqref="H15"/>
    </sheetView>
  </sheetViews>
  <sheetFormatPr defaultRowHeight="14.5" x14ac:dyDescent="0.35"/>
  <cols>
    <col min="1" max="1" width="3.6328125" customWidth="1"/>
    <col min="2" max="2" width="22.36328125" bestFit="1" customWidth="1"/>
    <col min="8" max="8" width="30.90625" style="50" bestFit="1" customWidth="1"/>
  </cols>
  <sheetData>
    <row r="2" spans="2:12" ht="15" thickBot="1" x14ac:dyDescent="0.4"/>
    <row r="3" spans="2:12" ht="15.5" x14ac:dyDescent="0.35">
      <c r="B3" s="142" t="s">
        <v>131</v>
      </c>
      <c r="C3" s="540"/>
      <c r="D3" s="541"/>
      <c r="E3" s="541"/>
      <c r="F3" s="542"/>
      <c r="G3" s="24"/>
      <c r="H3" s="123"/>
      <c r="I3" s="123"/>
      <c r="J3" s="123"/>
      <c r="K3" s="123"/>
      <c r="L3" s="123"/>
    </row>
    <row r="4" spans="2:12" ht="15.5" x14ac:dyDescent="0.35">
      <c r="B4" s="143" t="s">
        <v>1</v>
      </c>
      <c r="C4" s="528"/>
      <c r="D4" s="529"/>
      <c r="E4" s="529"/>
      <c r="F4" s="530"/>
      <c r="G4" s="24"/>
      <c r="H4" s="120"/>
      <c r="I4" s="120"/>
      <c r="J4" s="120"/>
      <c r="K4" s="120"/>
      <c r="L4" s="120"/>
    </row>
    <row r="5" spans="2:12" ht="15.5" x14ac:dyDescent="0.35">
      <c r="B5" s="144"/>
      <c r="C5" s="525"/>
      <c r="D5" s="526"/>
      <c r="E5" s="526"/>
      <c r="F5" s="527"/>
      <c r="G5" s="24"/>
      <c r="H5" s="121"/>
      <c r="I5" s="121"/>
      <c r="J5" s="121"/>
      <c r="K5" s="121"/>
      <c r="L5" s="121"/>
    </row>
    <row r="6" spans="2:12" ht="15.5" x14ac:dyDescent="0.35">
      <c r="B6" s="145"/>
      <c r="C6" s="531"/>
      <c r="D6" s="532"/>
      <c r="E6" s="532"/>
      <c r="F6" s="533"/>
      <c r="G6" s="24"/>
      <c r="H6" s="120"/>
      <c r="I6" s="120"/>
      <c r="J6" s="120"/>
      <c r="K6" s="120"/>
      <c r="L6" s="120"/>
    </row>
    <row r="7" spans="2:12" ht="15.5" x14ac:dyDescent="0.35">
      <c r="B7" s="146" t="s">
        <v>2</v>
      </c>
      <c r="C7" s="534"/>
      <c r="D7" s="535"/>
      <c r="E7" s="535"/>
      <c r="F7" s="536"/>
      <c r="G7" s="24"/>
      <c r="H7" s="120"/>
      <c r="I7" s="120"/>
      <c r="J7" s="120"/>
      <c r="K7" s="120"/>
      <c r="L7" s="120"/>
    </row>
    <row r="8" spans="2:12" ht="15.5" x14ac:dyDescent="0.35">
      <c r="B8" s="146" t="s">
        <v>132</v>
      </c>
      <c r="C8" s="534"/>
      <c r="D8" s="535"/>
      <c r="E8" s="535"/>
      <c r="F8" s="536"/>
      <c r="G8" s="24"/>
      <c r="H8" s="127"/>
      <c r="I8" s="127"/>
      <c r="J8" s="127"/>
      <c r="K8" s="127"/>
      <c r="L8" s="127"/>
    </row>
    <row r="9" spans="2:12" ht="15.5" x14ac:dyDescent="0.35">
      <c r="B9" s="143" t="s">
        <v>130</v>
      </c>
      <c r="C9" s="528"/>
      <c r="D9" s="529"/>
      <c r="E9" s="529"/>
      <c r="F9" s="530"/>
      <c r="G9" s="24"/>
      <c r="H9" s="12"/>
      <c r="I9" s="27"/>
      <c r="J9" s="25"/>
      <c r="K9" s="24"/>
      <c r="L9" s="24"/>
    </row>
    <row r="10" spans="2:12" ht="15.5" x14ac:dyDescent="0.35">
      <c r="B10" s="145"/>
      <c r="C10" s="531"/>
      <c r="D10" s="532"/>
      <c r="E10" s="532"/>
      <c r="F10" s="533"/>
      <c r="G10" s="24"/>
      <c r="H10" s="75"/>
      <c r="I10" s="24"/>
      <c r="J10" s="24"/>
      <c r="K10" s="24"/>
      <c r="L10" s="24"/>
    </row>
    <row r="11" spans="2:12" ht="15.5" x14ac:dyDescent="0.35">
      <c r="B11" s="146" t="s">
        <v>3</v>
      </c>
      <c r="C11" s="534"/>
      <c r="D11" s="535"/>
      <c r="E11" s="535"/>
      <c r="F11" s="536"/>
      <c r="G11" s="24"/>
      <c r="H11" s="75"/>
      <c r="I11" s="24"/>
      <c r="J11" s="24"/>
      <c r="K11" s="24"/>
      <c r="L11" s="24"/>
    </row>
    <row r="12" spans="2:12" ht="16" thickBot="1" x14ac:dyDescent="0.4">
      <c r="B12" s="147" t="s">
        <v>4</v>
      </c>
      <c r="C12" s="543"/>
      <c r="D12" s="544"/>
      <c r="E12" s="544"/>
      <c r="F12" s="545"/>
      <c r="G12" s="24"/>
      <c r="H12" s="75"/>
      <c r="I12" s="24"/>
      <c r="J12" s="24"/>
      <c r="K12" s="24"/>
      <c r="L12" s="24"/>
    </row>
    <row r="13" spans="2:12" ht="16" thickBot="1" x14ac:dyDescent="0.4">
      <c r="B13" s="24"/>
      <c r="C13" s="24"/>
      <c r="D13" s="24"/>
      <c r="E13" s="24"/>
      <c r="F13" s="24"/>
      <c r="G13" s="24"/>
      <c r="H13" s="75"/>
      <c r="I13" s="24"/>
      <c r="J13" s="24"/>
      <c r="K13" s="24"/>
      <c r="L13" s="24"/>
    </row>
    <row r="14" spans="2:12" ht="15" thickBot="1" x14ac:dyDescent="0.4">
      <c r="G14" s="81"/>
      <c r="H14" s="166">
        <v>42405</v>
      </c>
    </row>
    <row r="15" spans="2:12" ht="15" thickBot="1" x14ac:dyDescent="0.4">
      <c r="B15" s="62" t="s">
        <v>189</v>
      </c>
      <c r="C15" s="63"/>
      <c r="D15" s="63"/>
      <c r="E15" s="64"/>
      <c r="F15" s="65"/>
      <c r="G15" s="77"/>
      <c r="H15" s="160" t="s">
        <v>190</v>
      </c>
    </row>
    <row r="16" spans="2:12" x14ac:dyDescent="0.35">
      <c r="B16" s="66"/>
      <c r="C16" s="6"/>
      <c r="D16" s="6"/>
      <c r="E16" s="6"/>
      <c r="F16" s="67"/>
      <c r="G16" s="77"/>
      <c r="H16" s="187"/>
    </row>
    <row r="17" spans="2:8" x14ac:dyDescent="0.35">
      <c r="B17" s="68" t="s">
        <v>191</v>
      </c>
      <c r="C17" s="6"/>
      <c r="D17" s="6"/>
      <c r="E17" s="6"/>
      <c r="F17" s="67"/>
      <c r="G17" s="77">
        <v>22</v>
      </c>
      <c r="H17" s="490">
        <v>100000</v>
      </c>
    </row>
    <row r="18" spans="2:8" x14ac:dyDescent="0.35">
      <c r="B18" s="66"/>
      <c r="C18" s="6"/>
      <c r="D18" s="6"/>
      <c r="E18" s="6"/>
      <c r="F18" s="67"/>
      <c r="G18" s="77"/>
      <c r="H18" s="187"/>
    </row>
    <row r="19" spans="2:8" x14ac:dyDescent="0.35">
      <c r="B19" s="68"/>
      <c r="C19" s="6"/>
      <c r="D19" s="6"/>
      <c r="E19" s="6"/>
      <c r="F19" s="67"/>
      <c r="G19" s="77"/>
      <c r="H19" s="187"/>
    </row>
    <row r="20" spans="2:8" x14ac:dyDescent="0.35">
      <c r="B20" s="66"/>
      <c r="C20" s="6"/>
      <c r="D20" s="6"/>
      <c r="E20" s="6"/>
      <c r="F20" s="67"/>
      <c r="G20" s="77"/>
      <c r="H20" s="187"/>
    </row>
    <row r="21" spans="2:8" x14ac:dyDescent="0.35">
      <c r="B21" s="68"/>
      <c r="C21" s="6"/>
      <c r="D21" s="6"/>
      <c r="E21" s="6"/>
      <c r="F21" s="67"/>
      <c r="G21" s="77"/>
      <c r="H21" s="187"/>
    </row>
    <row r="22" spans="2:8" x14ac:dyDescent="0.35">
      <c r="B22" s="69"/>
      <c r="C22" s="70"/>
      <c r="D22" s="70"/>
      <c r="E22" s="70"/>
      <c r="F22" s="71"/>
      <c r="G22" s="78"/>
      <c r="H22" s="188"/>
    </row>
    <row r="23" spans="2:8" x14ac:dyDescent="0.35">
      <c r="B23" s="68" t="s">
        <v>192</v>
      </c>
      <c r="C23" s="6"/>
      <c r="D23" s="6"/>
      <c r="E23" s="6"/>
      <c r="F23" s="67"/>
      <c r="G23" s="77"/>
      <c r="H23" s="187"/>
    </row>
    <row r="24" spans="2:8" x14ac:dyDescent="0.35">
      <c r="B24" s="66"/>
      <c r="C24" s="6"/>
      <c r="D24" s="6"/>
      <c r="E24" s="6"/>
      <c r="F24" s="67"/>
      <c r="G24" s="77"/>
      <c r="H24" s="187"/>
    </row>
    <row r="25" spans="2:8" x14ac:dyDescent="0.35">
      <c r="B25" s="68"/>
      <c r="C25" s="6"/>
      <c r="D25" s="6"/>
      <c r="E25" s="6"/>
      <c r="F25" s="67"/>
      <c r="G25" s="77"/>
      <c r="H25" s="187"/>
    </row>
    <row r="26" spans="2:8" x14ac:dyDescent="0.35">
      <c r="B26" s="68" t="s">
        <v>193</v>
      </c>
      <c r="C26" s="6"/>
      <c r="D26" s="6"/>
      <c r="E26" s="6"/>
      <c r="F26" s="67"/>
      <c r="G26" s="77" t="s">
        <v>119</v>
      </c>
      <c r="H26" s="187">
        <v>20000</v>
      </c>
    </row>
    <row r="27" spans="2:8" x14ac:dyDescent="0.35">
      <c r="B27" s="66"/>
      <c r="C27" s="6"/>
      <c r="D27" s="6"/>
      <c r="E27" s="6"/>
      <c r="F27" s="67"/>
      <c r="G27" s="77"/>
      <c r="H27" s="187"/>
    </row>
    <row r="28" spans="2:8" x14ac:dyDescent="0.35">
      <c r="B28" s="68" t="s">
        <v>194</v>
      </c>
      <c r="C28" s="6"/>
      <c r="D28" s="6"/>
      <c r="E28" s="6"/>
      <c r="F28" s="67"/>
      <c r="G28" s="77"/>
      <c r="H28" s="187">
        <v>5000</v>
      </c>
    </row>
    <row r="29" spans="2:8" x14ac:dyDescent="0.35">
      <c r="B29" s="66"/>
      <c r="C29" s="6"/>
      <c r="D29" s="6"/>
      <c r="E29" s="6"/>
      <c r="F29" s="67"/>
      <c r="G29" s="77"/>
      <c r="H29" s="187"/>
    </row>
    <row r="30" spans="2:8" x14ac:dyDescent="0.35">
      <c r="B30" s="68" t="s">
        <v>195</v>
      </c>
      <c r="C30" s="6"/>
      <c r="D30" s="6"/>
      <c r="E30" s="6"/>
      <c r="F30" s="67"/>
      <c r="G30" s="77">
        <v>23</v>
      </c>
      <c r="H30" s="187">
        <v>10000</v>
      </c>
    </row>
    <row r="31" spans="2:8" x14ac:dyDescent="0.35">
      <c r="B31" s="68" t="s">
        <v>196</v>
      </c>
      <c r="C31" s="6"/>
      <c r="D31" s="6"/>
      <c r="E31" s="6"/>
      <c r="F31" s="67"/>
      <c r="G31" s="77">
        <v>24</v>
      </c>
      <c r="H31" s="187">
        <v>7000</v>
      </c>
    </row>
    <row r="32" spans="2:8" x14ac:dyDescent="0.35">
      <c r="B32" s="68" t="s">
        <v>197</v>
      </c>
      <c r="C32" s="6"/>
      <c r="D32" s="6"/>
      <c r="E32" s="6"/>
      <c r="F32" s="67"/>
      <c r="G32" s="77">
        <v>24</v>
      </c>
      <c r="H32" s="187">
        <v>800</v>
      </c>
    </row>
    <row r="33" spans="2:8" x14ac:dyDescent="0.35">
      <c r="B33" s="68" t="s">
        <v>198</v>
      </c>
      <c r="C33" s="6"/>
      <c r="D33" s="6"/>
      <c r="E33" s="6"/>
      <c r="F33" s="67"/>
      <c r="G33" s="77" t="s">
        <v>115</v>
      </c>
      <c r="H33" s="187">
        <v>15000</v>
      </c>
    </row>
    <row r="34" spans="2:8" x14ac:dyDescent="0.35">
      <c r="B34" s="68" t="s">
        <v>199</v>
      </c>
      <c r="C34" s="6"/>
      <c r="D34" s="6"/>
      <c r="E34" s="6"/>
      <c r="F34" s="67"/>
      <c r="G34" s="77">
        <v>28</v>
      </c>
      <c r="H34" s="187">
        <v>2000</v>
      </c>
    </row>
    <row r="35" spans="2:8" x14ac:dyDescent="0.35">
      <c r="B35" s="68" t="s">
        <v>200</v>
      </c>
      <c r="C35" s="6"/>
      <c r="D35" s="6"/>
      <c r="E35" s="6"/>
      <c r="F35" s="67"/>
      <c r="G35" s="77">
        <v>24</v>
      </c>
      <c r="H35" s="187">
        <v>1200</v>
      </c>
    </row>
    <row r="36" spans="2:8" x14ac:dyDescent="0.35">
      <c r="B36" s="66"/>
      <c r="C36" s="6"/>
      <c r="D36" s="6"/>
      <c r="E36" s="6"/>
      <c r="F36" s="67"/>
      <c r="G36" s="77"/>
      <c r="H36" s="187"/>
    </row>
    <row r="37" spans="2:8" x14ac:dyDescent="0.35">
      <c r="B37" s="68"/>
      <c r="C37" s="6"/>
      <c r="D37" s="6"/>
      <c r="E37" s="6"/>
      <c r="F37" s="67"/>
      <c r="G37" s="77"/>
      <c r="H37" s="187"/>
    </row>
    <row r="38" spans="2:8" x14ac:dyDescent="0.35">
      <c r="B38" s="66"/>
      <c r="C38" s="6"/>
      <c r="D38" s="6"/>
      <c r="E38" s="6"/>
      <c r="F38" s="67"/>
      <c r="G38" s="77"/>
      <c r="H38" s="187"/>
    </row>
    <row r="39" spans="2:8" x14ac:dyDescent="0.35">
      <c r="B39" s="68"/>
      <c r="C39" s="6"/>
      <c r="D39" s="6"/>
      <c r="E39" s="6"/>
      <c r="F39" s="67"/>
      <c r="G39" s="77"/>
      <c r="H39" s="187"/>
    </row>
    <row r="40" spans="2:8" x14ac:dyDescent="0.35">
      <c r="B40" s="183" t="s">
        <v>256</v>
      </c>
      <c r="C40" s="184"/>
      <c r="D40" s="184"/>
      <c r="E40" s="184"/>
      <c r="F40" s="185"/>
      <c r="G40" s="186"/>
      <c r="H40" s="469">
        <f>H35+H34+H33+H32+H31+H30+H28+H26+H17</f>
        <v>161000</v>
      </c>
    </row>
    <row r="41" spans="2:8" x14ac:dyDescent="0.35">
      <c r="B41" s="80" t="s">
        <v>204</v>
      </c>
      <c r="C41" s="6"/>
      <c r="D41" s="6"/>
      <c r="E41" s="6"/>
      <c r="F41" s="67"/>
      <c r="G41" s="77"/>
      <c r="H41" s="187"/>
    </row>
    <row r="42" spans="2:8" x14ac:dyDescent="0.35">
      <c r="B42" s="66"/>
      <c r="C42" s="6"/>
      <c r="D42" s="6"/>
      <c r="E42" s="6"/>
      <c r="F42" s="67"/>
      <c r="G42" s="77"/>
      <c r="H42" s="187"/>
    </row>
    <row r="43" spans="2:8" x14ac:dyDescent="0.35">
      <c r="B43" s="68"/>
      <c r="C43" s="6"/>
      <c r="D43" s="6"/>
      <c r="E43" s="6"/>
      <c r="F43" s="67"/>
      <c r="G43" s="77"/>
      <c r="H43" s="187"/>
    </row>
    <row r="44" spans="2:8" x14ac:dyDescent="0.35">
      <c r="B44" s="66"/>
      <c r="C44" s="6"/>
      <c r="D44" s="6"/>
      <c r="E44" s="6"/>
      <c r="F44" s="67"/>
      <c r="G44" s="77"/>
      <c r="H44" s="187"/>
    </row>
    <row r="45" spans="2:8" x14ac:dyDescent="0.35">
      <c r="B45" s="68"/>
      <c r="C45" s="6"/>
      <c r="D45" s="6"/>
      <c r="E45" s="6"/>
      <c r="F45" s="67"/>
      <c r="G45" s="77"/>
      <c r="H45" s="187"/>
    </row>
    <row r="46" spans="2:8" x14ac:dyDescent="0.35">
      <c r="B46" s="66"/>
      <c r="C46" s="6"/>
      <c r="D46" s="6"/>
      <c r="E46" s="6"/>
      <c r="F46" s="67"/>
      <c r="G46" s="77"/>
      <c r="H46" s="187"/>
    </row>
    <row r="47" spans="2:8" x14ac:dyDescent="0.35">
      <c r="B47" s="68" t="s">
        <v>201</v>
      </c>
      <c r="C47" s="6"/>
      <c r="D47" s="6"/>
      <c r="E47" s="6"/>
      <c r="F47" s="67"/>
      <c r="G47" s="77" t="s">
        <v>164</v>
      </c>
      <c r="H47" s="187">
        <v>0</v>
      </c>
    </row>
    <row r="48" spans="2:8" x14ac:dyDescent="0.35">
      <c r="B48" s="66"/>
      <c r="C48" s="6"/>
      <c r="D48" s="6"/>
      <c r="E48" s="6"/>
      <c r="F48" s="67"/>
      <c r="G48" s="77"/>
      <c r="H48" s="187"/>
    </row>
    <row r="49" spans="2:8" x14ac:dyDescent="0.35">
      <c r="B49" s="68" t="s">
        <v>202</v>
      </c>
      <c r="C49" s="6"/>
      <c r="D49" s="6"/>
      <c r="E49" s="6"/>
      <c r="F49" s="67"/>
      <c r="G49" s="77">
        <v>45</v>
      </c>
      <c r="H49" s="187">
        <v>0</v>
      </c>
    </row>
    <row r="50" spans="2:8" x14ac:dyDescent="0.35">
      <c r="B50" s="66"/>
      <c r="C50" s="6"/>
      <c r="D50" s="6"/>
      <c r="E50" s="6"/>
      <c r="F50" s="67"/>
      <c r="G50" s="77"/>
      <c r="H50" s="187"/>
    </row>
    <row r="51" spans="2:8" x14ac:dyDescent="0.35">
      <c r="B51" s="68" t="s">
        <v>203</v>
      </c>
      <c r="C51" s="6"/>
      <c r="D51" s="6"/>
      <c r="E51" s="6"/>
      <c r="F51" s="67"/>
      <c r="G51" s="77" t="s">
        <v>175</v>
      </c>
      <c r="H51" s="187">
        <v>0</v>
      </c>
    </row>
    <row r="52" spans="2:8" x14ac:dyDescent="0.35">
      <c r="B52" s="66"/>
      <c r="C52" s="6"/>
      <c r="D52" s="6"/>
      <c r="E52" s="6"/>
      <c r="F52" s="67"/>
      <c r="G52" s="77"/>
      <c r="H52" s="187"/>
    </row>
    <row r="53" spans="2:8" x14ac:dyDescent="0.35">
      <c r="B53" s="69"/>
      <c r="C53" s="70"/>
      <c r="D53" s="70"/>
      <c r="E53" s="70"/>
      <c r="F53" s="71"/>
      <c r="G53" s="78"/>
      <c r="H53" s="188"/>
    </row>
    <row r="54" spans="2:8" x14ac:dyDescent="0.35">
      <c r="B54" s="66"/>
      <c r="C54" s="6"/>
      <c r="D54" s="6"/>
      <c r="E54" s="6"/>
      <c r="F54" s="67"/>
      <c r="G54" s="77"/>
      <c r="H54" s="187"/>
    </row>
    <row r="55" spans="2:8" x14ac:dyDescent="0.35">
      <c r="B55" s="465" t="s">
        <v>256</v>
      </c>
      <c r="C55" s="466"/>
      <c r="D55" s="466"/>
      <c r="E55" s="466"/>
      <c r="F55" s="467"/>
      <c r="G55" s="468"/>
      <c r="H55" s="470">
        <f>SUM(H47:H51)</f>
        <v>0</v>
      </c>
    </row>
    <row r="56" spans="2:8" ht="15" thickBot="1" x14ac:dyDescent="0.4">
      <c r="B56" s="72"/>
      <c r="C56" s="73"/>
      <c r="D56" s="73"/>
      <c r="E56" s="73"/>
      <c r="F56" s="74"/>
      <c r="G56" s="79"/>
      <c r="H56" s="189"/>
    </row>
  </sheetData>
  <mergeCells count="10">
    <mergeCell ref="C11:F11"/>
    <mergeCell ref="C12:F12"/>
    <mergeCell ref="C6:F6"/>
    <mergeCell ref="C7:F7"/>
    <mergeCell ref="C8:F8"/>
    <mergeCell ref="C3:F3"/>
    <mergeCell ref="C4:F4"/>
    <mergeCell ref="C5:F5"/>
    <mergeCell ref="C9:F9"/>
    <mergeCell ref="C10:F10"/>
  </mergeCells>
  <pageMargins left="0.7" right="0.7" top="0.75" bottom="0.75" header="0.3" footer="0.3"/>
  <pageSetup paperSize="9"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38FE-9B81-4801-93D5-2268D3DF6AA2}">
  <dimension ref="A2:L126"/>
  <sheetViews>
    <sheetView topLeftCell="A4" workbookViewId="0">
      <selection activeCell="L16" sqref="L16"/>
    </sheetView>
  </sheetViews>
  <sheetFormatPr defaultRowHeight="14.5" x14ac:dyDescent="0.35"/>
  <cols>
    <col min="1" max="1" width="3.6328125" customWidth="1"/>
    <col min="2" max="2" width="33.453125" bestFit="1" customWidth="1"/>
    <col min="3" max="3" width="21.453125" customWidth="1"/>
    <col min="4" max="5" width="17.36328125" style="507" customWidth="1"/>
    <col min="6" max="6" width="27.6328125" bestFit="1" customWidth="1"/>
    <col min="7" max="7" width="4" bestFit="1" customWidth="1"/>
    <col min="8" max="8" width="10.54296875" bestFit="1" customWidth="1"/>
    <col min="9" max="9" width="7.90625" bestFit="1" customWidth="1"/>
    <col min="10" max="10" width="23.6328125" bestFit="1" customWidth="1"/>
  </cols>
  <sheetData>
    <row r="2" spans="1:12" ht="15" thickBot="1" x14ac:dyDescent="0.4"/>
    <row r="3" spans="1:12" ht="15.5" x14ac:dyDescent="0.35">
      <c r="B3" s="142" t="s">
        <v>131</v>
      </c>
      <c r="C3" s="540"/>
      <c r="D3" s="541"/>
      <c r="E3" s="541"/>
      <c r="F3" s="542"/>
      <c r="G3" s="24"/>
      <c r="H3" s="123"/>
      <c r="I3" s="123"/>
      <c r="J3" s="123"/>
      <c r="K3" s="123"/>
      <c r="L3" s="123"/>
    </row>
    <row r="4" spans="1:12" ht="15.5" x14ac:dyDescent="0.35">
      <c r="B4" s="143" t="s">
        <v>1</v>
      </c>
      <c r="C4" s="528"/>
      <c r="D4" s="529"/>
      <c r="E4" s="529"/>
      <c r="F4" s="530"/>
      <c r="G4" s="24"/>
      <c r="H4" s="120"/>
      <c r="I4" s="120"/>
      <c r="J4" s="120"/>
      <c r="K4" s="120"/>
      <c r="L4" s="120"/>
    </row>
    <row r="5" spans="1:12" ht="15.5" x14ac:dyDescent="0.35">
      <c r="B5" s="144"/>
      <c r="C5" s="525"/>
      <c r="D5" s="526"/>
      <c r="E5" s="526"/>
      <c r="F5" s="527"/>
      <c r="G5" s="24"/>
      <c r="H5" s="121"/>
      <c r="I5" s="121"/>
      <c r="J5" s="121"/>
      <c r="K5" s="121"/>
      <c r="L5" s="121"/>
    </row>
    <row r="6" spans="1:12" ht="15.5" x14ac:dyDescent="0.35">
      <c r="B6" s="145"/>
      <c r="C6" s="531"/>
      <c r="D6" s="532"/>
      <c r="E6" s="532"/>
      <c r="F6" s="533"/>
      <c r="G6" s="24"/>
      <c r="H6" s="120"/>
      <c r="I6" s="120"/>
      <c r="J6" s="120"/>
      <c r="K6" s="120"/>
      <c r="L6" s="120"/>
    </row>
    <row r="7" spans="1:12" ht="15.5" x14ac:dyDescent="0.35">
      <c r="B7" s="146" t="s">
        <v>2</v>
      </c>
      <c r="C7" s="534"/>
      <c r="D7" s="535"/>
      <c r="E7" s="535"/>
      <c r="F7" s="536"/>
      <c r="G7" s="24"/>
      <c r="H7" s="120"/>
      <c r="I7" s="120"/>
      <c r="J7" s="120"/>
      <c r="K7" s="120"/>
      <c r="L7" s="120"/>
    </row>
    <row r="8" spans="1:12" ht="15.5" x14ac:dyDescent="0.35">
      <c r="B8" s="146" t="s">
        <v>132</v>
      </c>
      <c r="C8" s="534"/>
      <c r="D8" s="535"/>
      <c r="E8" s="535"/>
      <c r="F8" s="536"/>
      <c r="G8" s="24"/>
      <c r="H8" s="127"/>
      <c r="I8" s="127"/>
      <c r="J8" s="127"/>
      <c r="K8" s="127"/>
      <c r="L8" s="127"/>
    </row>
    <row r="9" spans="1:12" ht="15.5" x14ac:dyDescent="0.35">
      <c r="B9" s="143" t="s">
        <v>130</v>
      </c>
      <c r="C9" s="528"/>
      <c r="D9" s="529"/>
      <c r="E9" s="529"/>
      <c r="F9" s="530"/>
      <c r="G9" s="24"/>
      <c r="H9" s="12"/>
      <c r="I9" s="27"/>
      <c r="J9" s="25"/>
      <c r="K9" s="24"/>
      <c r="L9" s="24"/>
    </row>
    <row r="10" spans="1:12" ht="15.5" x14ac:dyDescent="0.35">
      <c r="B10" s="145"/>
      <c r="C10" s="531"/>
      <c r="D10" s="532"/>
      <c r="E10" s="532"/>
      <c r="F10" s="533"/>
      <c r="G10" s="24"/>
      <c r="H10" s="75"/>
      <c r="I10" s="24"/>
      <c r="J10" s="24"/>
      <c r="K10" s="24"/>
      <c r="L10" s="24"/>
    </row>
    <row r="11" spans="1:12" ht="15.5" x14ac:dyDescent="0.35">
      <c r="B11" s="146" t="s">
        <v>3</v>
      </c>
      <c r="C11" s="534"/>
      <c r="D11" s="535"/>
      <c r="E11" s="535"/>
      <c r="F11" s="536"/>
      <c r="G11" s="24"/>
      <c r="H11" s="75"/>
      <c r="I11" s="24"/>
      <c r="J11" s="24"/>
      <c r="K11" s="24"/>
      <c r="L11" s="24"/>
    </row>
    <row r="12" spans="1:12" ht="16" thickBot="1" x14ac:dyDescent="0.4">
      <c r="B12" s="147" t="s">
        <v>4</v>
      </c>
      <c r="C12" s="543"/>
      <c r="D12" s="544"/>
      <c r="E12" s="544"/>
      <c r="F12" s="545"/>
      <c r="G12" s="24"/>
      <c r="H12" s="75"/>
      <c r="I12" s="24"/>
      <c r="J12" s="24"/>
      <c r="K12" s="24"/>
      <c r="L12" s="24"/>
    </row>
    <row r="13" spans="1:12" ht="15.5" x14ac:dyDescent="0.35">
      <c r="B13" s="87"/>
      <c r="C13" s="87"/>
      <c r="D13" s="508"/>
      <c r="E13" s="508"/>
      <c r="F13" s="24"/>
      <c r="G13" s="24"/>
      <c r="H13" s="75"/>
      <c r="I13" s="24"/>
      <c r="J13" s="24"/>
      <c r="K13" s="24"/>
      <c r="L13" s="24"/>
    </row>
    <row r="14" spans="1:12" ht="16" thickBot="1" x14ac:dyDescent="0.4">
      <c r="A14" s="73"/>
      <c r="B14" s="89"/>
      <c r="C14" s="88"/>
      <c r="D14" s="509"/>
      <c r="E14" s="518"/>
      <c r="F14" s="47"/>
      <c r="G14" s="47"/>
      <c r="H14" s="76"/>
      <c r="I14" s="41"/>
      <c r="J14" s="41"/>
      <c r="K14" s="41"/>
      <c r="L14" s="41"/>
    </row>
    <row r="15" spans="1:12" x14ac:dyDescent="0.35">
      <c r="A15" s="190" t="s">
        <v>213</v>
      </c>
      <c r="B15" s="191" t="s">
        <v>214</v>
      </c>
      <c r="C15" s="192" t="s">
        <v>216</v>
      </c>
      <c r="D15" s="510" t="s">
        <v>215</v>
      </c>
      <c r="E15" s="519" t="s">
        <v>255</v>
      </c>
      <c r="F15" s="193" t="s">
        <v>217</v>
      </c>
      <c r="G15" s="194" t="s">
        <v>218</v>
      </c>
      <c r="H15" s="195" t="s">
        <v>219</v>
      </c>
      <c r="I15" s="194" t="s">
        <v>220</v>
      </c>
      <c r="J15" s="196" t="s">
        <v>221</v>
      </c>
    </row>
    <row r="16" spans="1:12" x14ac:dyDescent="0.35">
      <c r="A16" s="197">
        <v>1</v>
      </c>
      <c r="B16" s="198" t="s">
        <v>291</v>
      </c>
      <c r="C16" s="198" t="s">
        <v>292</v>
      </c>
      <c r="D16" s="506">
        <v>1000</v>
      </c>
      <c r="E16" s="520">
        <v>1000</v>
      </c>
      <c r="F16" s="497" t="s">
        <v>293</v>
      </c>
      <c r="G16" s="199">
        <v>4</v>
      </c>
      <c r="H16" s="200"/>
      <c r="I16" s="199">
        <v>2000</v>
      </c>
      <c r="J16" s="201" t="s">
        <v>294</v>
      </c>
    </row>
    <row r="17" spans="1:10" x14ac:dyDescent="0.35">
      <c r="A17" s="498">
        <v>2</v>
      </c>
      <c r="B17" s="499" t="s">
        <v>295</v>
      </c>
      <c r="C17" s="499" t="s">
        <v>296</v>
      </c>
      <c r="D17" s="511">
        <v>500</v>
      </c>
      <c r="E17" s="511"/>
      <c r="F17" s="199" t="s">
        <v>297</v>
      </c>
      <c r="G17" s="199">
        <v>12</v>
      </c>
      <c r="H17" s="199"/>
      <c r="I17" s="199">
        <v>2060</v>
      </c>
      <c r="J17" s="201" t="s">
        <v>294</v>
      </c>
    </row>
    <row r="18" spans="1:10" x14ac:dyDescent="0.35">
      <c r="A18" s="498"/>
      <c r="B18" s="500"/>
      <c r="C18" s="500"/>
      <c r="D18" s="511"/>
      <c r="E18" s="511"/>
      <c r="F18" s="199"/>
      <c r="G18" s="199"/>
      <c r="H18" s="199"/>
      <c r="I18" s="199"/>
      <c r="J18" s="201"/>
    </row>
    <row r="19" spans="1:10" x14ac:dyDescent="0.35">
      <c r="A19" s="498"/>
      <c r="B19" s="500"/>
      <c r="C19" s="500"/>
      <c r="D19" s="511"/>
      <c r="E19" s="511"/>
      <c r="F19" s="199"/>
      <c r="G19" s="199"/>
      <c r="H19" s="199"/>
      <c r="I19" s="199"/>
      <c r="J19" s="201"/>
    </row>
    <row r="20" spans="1:10" x14ac:dyDescent="0.35">
      <c r="A20" s="498"/>
      <c r="B20" s="500"/>
      <c r="C20" s="500"/>
      <c r="D20" s="511"/>
      <c r="E20" s="511"/>
      <c r="F20" s="199"/>
      <c r="G20" s="199"/>
      <c r="H20" s="199"/>
      <c r="I20" s="199"/>
      <c r="J20" s="201"/>
    </row>
    <row r="21" spans="1:10" x14ac:dyDescent="0.35">
      <c r="A21" s="498"/>
      <c r="B21" s="500"/>
      <c r="C21" s="500"/>
      <c r="D21" s="511"/>
      <c r="E21" s="511"/>
      <c r="F21" s="199"/>
      <c r="G21" s="199"/>
      <c r="H21" s="199"/>
      <c r="I21" s="199"/>
      <c r="J21" s="201"/>
    </row>
    <row r="22" spans="1:10" x14ac:dyDescent="0.35">
      <c r="A22" s="498"/>
      <c r="B22" s="500"/>
      <c r="C22" s="500"/>
      <c r="D22" s="511"/>
      <c r="E22" s="511"/>
      <c r="F22" s="199"/>
      <c r="G22" s="199"/>
      <c r="H22" s="199"/>
      <c r="I22" s="199"/>
      <c r="J22" s="201"/>
    </row>
    <row r="23" spans="1:10" x14ac:dyDescent="0.35">
      <c r="A23" s="498"/>
      <c r="B23" s="500"/>
      <c r="C23" s="500"/>
      <c r="D23" s="511"/>
      <c r="E23" s="511"/>
      <c r="F23" s="199"/>
      <c r="G23" s="199"/>
      <c r="H23" s="199"/>
      <c r="I23" s="199"/>
      <c r="J23" s="201"/>
    </row>
    <row r="24" spans="1:10" x14ac:dyDescent="0.35">
      <c r="A24" s="498"/>
      <c r="B24" s="500"/>
      <c r="C24" s="500"/>
      <c r="D24" s="511"/>
      <c r="E24" s="511"/>
      <c r="F24" s="199"/>
      <c r="G24" s="199"/>
      <c r="H24" s="199"/>
      <c r="I24" s="199"/>
      <c r="J24" s="201"/>
    </row>
    <row r="25" spans="1:10" x14ac:dyDescent="0.35">
      <c r="A25" s="498"/>
      <c r="B25" s="500"/>
      <c r="C25" s="500"/>
      <c r="D25" s="511"/>
      <c r="E25" s="511"/>
      <c r="F25" s="199"/>
      <c r="G25" s="199"/>
      <c r="H25" s="199"/>
      <c r="I25" s="199"/>
      <c r="J25" s="201"/>
    </row>
    <row r="26" spans="1:10" x14ac:dyDescent="0.35">
      <c r="A26" s="498"/>
      <c r="B26" s="500"/>
      <c r="C26" s="500"/>
      <c r="D26" s="511"/>
      <c r="E26" s="511"/>
      <c r="F26" s="199"/>
      <c r="G26" s="199"/>
      <c r="H26" s="199"/>
      <c r="I26" s="199"/>
      <c r="J26" s="201"/>
    </row>
    <row r="27" spans="1:10" x14ac:dyDescent="0.35">
      <c r="A27" s="498"/>
      <c r="B27" s="500"/>
      <c r="C27" s="500"/>
      <c r="D27" s="511"/>
      <c r="E27" s="511"/>
      <c r="F27" s="199"/>
      <c r="G27" s="199"/>
      <c r="H27" s="199"/>
      <c r="I27" s="199"/>
      <c r="J27" s="201"/>
    </row>
    <row r="28" spans="1:10" x14ac:dyDescent="0.35">
      <c r="A28" s="498"/>
      <c r="B28" s="500"/>
      <c r="C28" s="500"/>
      <c r="D28" s="511"/>
      <c r="E28" s="511"/>
      <c r="F28" s="199"/>
      <c r="G28" s="199"/>
      <c r="H28" s="199"/>
      <c r="I28" s="199"/>
      <c r="J28" s="201"/>
    </row>
    <row r="29" spans="1:10" x14ac:dyDescent="0.35">
      <c r="A29" s="498"/>
      <c r="B29" s="500"/>
      <c r="C29" s="500"/>
      <c r="D29" s="511"/>
      <c r="E29" s="511"/>
      <c r="F29" s="199"/>
      <c r="G29" s="199"/>
      <c r="H29" s="199"/>
      <c r="I29" s="199"/>
      <c r="J29" s="201"/>
    </row>
    <row r="30" spans="1:10" x14ac:dyDescent="0.35">
      <c r="A30" s="498"/>
      <c r="B30" s="500"/>
      <c r="C30" s="500"/>
      <c r="D30" s="511"/>
      <c r="E30" s="511"/>
      <c r="F30" s="199"/>
      <c r="G30" s="199"/>
      <c r="H30" s="199"/>
      <c r="I30" s="199"/>
      <c r="J30" s="201"/>
    </row>
    <row r="31" spans="1:10" x14ac:dyDescent="0.35">
      <c r="A31" s="498"/>
      <c r="B31" s="500"/>
      <c r="C31" s="500"/>
      <c r="D31" s="511"/>
      <c r="E31" s="511"/>
      <c r="F31" s="199"/>
      <c r="G31" s="199"/>
      <c r="H31" s="199"/>
      <c r="I31" s="199"/>
      <c r="J31" s="201"/>
    </row>
    <row r="32" spans="1:10" x14ac:dyDescent="0.35">
      <c r="A32" s="498"/>
      <c r="B32" s="500"/>
      <c r="C32" s="500"/>
      <c r="D32" s="511"/>
      <c r="E32" s="511"/>
      <c r="F32" s="199"/>
      <c r="G32" s="199"/>
      <c r="H32" s="199"/>
      <c r="I32" s="199"/>
      <c r="J32" s="201"/>
    </row>
    <row r="33" spans="1:10" x14ac:dyDescent="0.35">
      <c r="A33" s="498"/>
      <c r="B33" s="500"/>
      <c r="C33" s="500"/>
      <c r="D33" s="511"/>
      <c r="E33" s="511"/>
      <c r="F33" s="199"/>
      <c r="G33" s="199"/>
      <c r="H33" s="199"/>
      <c r="I33" s="199"/>
      <c r="J33" s="201"/>
    </row>
    <row r="34" spans="1:10" x14ac:dyDescent="0.35">
      <c r="A34" s="498"/>
      <c r="B34" s="500"/>
      <c r="C34" s="500"/>
      <c r="D34" s="511"/>
      <c r="E34" s="511"/>
      <c r="F34" s="199"/>
      <c r="G34" s="199"/>
      <c r="H34" s="199"/>
      <c r="I34" s="199"/>
      <c r="J34" s="201"/>
    </row>
    <row r="35" spans="1:10" x14ac:dyDescent="0.35">
      <c r="A35" s="498"/>
      <c r="B35" s="500"/>
      <c r="C35" s="500"/>
      <c r="D35" s="511"/>
      <c r="E35" s="511"/>
      <c r="F35" s="199"/>
      <c r="G35" s="199"/>
      <c r="H35" s="199"/>
      <c r="I35" s="199"/>
      <c r="J35" s="201"/>
    </row>
    <row r="36" spans="1:10" x14ac:dyDescent="0.35">
      <c r="A36" s="498"/>
      <c r="B36" s="500"/>
      <c r="C36" s="500"/>
      <c r="D36" s="511"/>
      <c r="E36" s="511"/>
      <c r="F36" s="199"/>
      <c r="G36" s="199"/>
      <c r="H36" s="199"/>
      <c r="I36" s="199"/>
      <c r="J36" s="201"/>
    </row>
    <row r="37" spans="1:10" x14ac:dyDescent="0.35">
      <c r="A37" s="498"/>
      <c r="B37" s="500"/>
      <c r="C37" s="500"/>
      <c r="D37" s="511"/>
      <c r="E37" s="511"/>
      <c r="F37" s="199"/>
      <c r="G37" s="199"/>
      <c r="H37" s="199"/>
      <c r="I37" s="199"/>
      <c r="J37" s="201"/>
    </row>
    <row r="38" spans="1:10" x14ac:dyDescent="0.35">
      <c r="A38" s="498"/>
      <c r="B38" s="500"/>
      <c r="C38" s="500"/>
      <c r="D38" s="511"/>
      <c r="E38" s="511"/>
      <c r="F38" s="199"/>
      <c r="G38" s="199"/>
      <c r="H38" s="199"/>
      <c r="I38" s="199"/>
      <c r="J38" s="201"/>
    </row>
    <row r="39" spans="1:10" x14ac:dyDescent="0.35">
      <c r="A39" s="498"/>
      <c r="B39" s="500"/>
      <c r="C39" s="500"/>
      <c r="D39" s="511"/>
      <c r="E39" s="511"/>
      <c r="F39" s="199"/>
      <c r="G39" s="199"/>
      <c r="H39" s="199"/>
      <c r="I39" s="199"/>
      <c r="J39" s="201"/>
    </row>
    <row r="40" spans="1:10" x14ac:dyDescent="0.35">
      <c r="A40" s="498"/>
      <c r="B40" s="500"/>
      <c r="C40" s="500"/>
      <c r="D40" s="511"/>
      <c r="E40" s="511"/>
      <c r="F40" s="199"/>
      <c r="G40" s="199"/>
      <c r="H40" s="199"/>
      <c r="I40" s="199"/>
      <c r="J40" s="201"/>
    </row>
    <row r="41" spans="1:10" x14ac:dyDescent="0.35">
      <c r="A41" s="498"/>
      <c r="B41" s="500"/>
      <c r="C41" s="500"/>
      <c r="D41" s="511"/>
      <c r="E41" s="511"/>
      <c r="F41" s="199"/>
      <c r="G41" s="199"/>
      <c r="H41" s="199"/>
      <c r="I41" s="199"/>
      <c r="J41" s="201"/>
    </row>
    <row r="42" spans="1:10" x14ac:dyDescent="0.35">
      <c r="A42" s="498"/>
      <c r="B42" s="500"/>
      <c r="C42" s="500"/>
      <c r="D42" s="511"/>
      <c r="E42" s="511"/>
      <c r="F42" s="199"/>
      <c r="G42" s="199"/>
      <c r="H42" s="199"/>
      <c r="I42" s="199"/>
      <c r="J42" s="201"/>
    </row>
    <row r="43" spans="1:10" x14ac:dyDescent="0.35">
      <c r="A43" s="498"/>
      <c r="B43" s="500"/>
      <c r="C43" s="500"/>
      <c r="D43" s="511"/>
      <c r="E43" s="511"/>
      <c r="F43" s="199"/>
      <c r="G43" s="199"/>
      <c r="H43" s="199"/>
      <c r="I43" s="199"/>
      <c r="J43" s="201"/>
    </row>
    <row r="44" spans="1:10" x14ac:dyDescent="0.35">
      <c r="A44" s="498"/>
      <c r="B44" s="500"/>
      <c r="C44" s="500"/>
      <c r="D44" s="511"/>
      <c r="E44" s="511"/>
      <c r="F44" s="199"/>
      <c r="G44" s="199"/>
      <c r="H44" s="199"/>
      <c r="I44" s="199"/>
      <c r="J44" s="201"/>
    </row>
    <row r="45" spans="1:10" x14ac:dyDescent="0.35">
      <c r="A45" s="498"/>
      <c r="B45" s="500"/>
      <c r="C45" s="500"/>
      <c r="D45" s="511"/>
      <c r="E45" s="511"/>
      <c r="F45" s="199"/>
      <c r="G45" s="199"/>
      <c r="H45" s="199"/>
      <c r="I45" s="199"/>
      <c r="J45" s="201"/>
    </row>
    <row r="46" spans="1:10" x14ac:dyDescent="0.35">
      <c r="A46" s="498"/>
      <c r="B46" s="500"/>
      <c r="C46" s="500"/>
      <c r="D46" s="511"/>
      <c r="E46" s="511"/>
      <c r="F46" s="199"/>
      <c r="G46" s="199"/>
      <c r="H46" s="199"/>
      <c r="I46" s="199"/>
      <c r="J46" s="201"/>
    </row>
    <row r="47" spans="1:10" x14ac:dyDescent="0.35">
      <c r="A47" s="498"/>
      <c r="B47" s="500"/>
      <c r="C47" s="500"/>
      <c r="D47" s="511"/>
      <c r="E47" s="511"/>
      <c r="F47" s="199"/>
      <c r="G47" s="199"/>
      <c r="H47" s="199"/>
      <c r="I47" s="199"/>
      <c r="J47" s="201"/>
    </row>
    <row r="48" spans="1:10" x14ac:dyDescent="0.35">
      <c r="A48" s="498"/>
      <c r="B48" s="500"/>
      <c r="C48" s="500"/>
      <c r="D48" s="511"/>
      <c r="E48" s="511"/>
      <c r="F48" s="199"/>
      <c r="G48" s="199"/>
      <c r="H48" s="199"/>
      <c r="I48" s="199"/>
      <c r="J48" s="201"/>
    </row>
    <row r="49" spans="1:10" x14ac:dyDescent="0.35">
      <c r="A49" s="498"/>
      <c r="B49" s="500"/>
      <c r="C49" s="500"/>
      <c r="D49" s="511"/>
      <c r="E49" s="511"/>
      <c r="F49" s="199"/>
      <c r="G49" s="199"/>
      <c r="H49" s="199"/>
      <c r="I49" s="199"/>
      <c r="J49" s="201"/>
    </row>
    <row r="50" spans="1:10" x14ac:dyDescent="0.35">
      <c r="A50" s="498"/>
      <c r="B50" s="500"/>
      <c r="C50" s="500"/>
      <c r="D50" s="511"/>
      <c r="E50" s="511"/>
      <c r="F50" s="199"/>
      <c r="G50" s="199"/>
      <c r="H50" s="199"/>
      <c r="I50" s="199"/>
      <c r="J50" s="201"/>
    </row>
    <row r="51" spans="1:10" x14ac:dyDescent="0.35">
      <c r="A51" s="498"/>
      <c r="B51" s="500"/>
      <c r="C51" s="500"/>
      <c r="D51" s="511"/>
      <c r="E51" s="511"/>
      <c r="F51" s="199"/>
      <c r="G51" s="199"/>
      <c r="H51" s="199"/>
      <c r="I51" s="199"/>
      <c r="J51" s="201"/>
    </row>
    <row r="52" spans="1:10" x14ac:dyDescent="0.35">
      <c r="A52" s="498"/>
      <c r="B52" s="500"/>
      <c r="C52" s="500"/>
      <c r="D52" s="511"/>
      <c r="E52" s="511"/>
      <c r="F52" s="199"/>
      <c r="G52" s="199"/>
      <c r="H52" s="199"/>
      <c r="I52" s="199"/>
      <c r="J52" s="201"/>
    </row>
    <row r="53" spans="1:10" x14ac:dyDescent="0.35">
      <c r="A53" s="498"/>
      <c r="B53" s="500"/>
      <c r="C53" s="500"/>
      <c r="D53" s="511"/>
      <c r="E53" s="511"/>
      <c r="F53" s="199"/>
      <c r="G53" s="199"/>
      <c r="H53" s="199"/>
      <c r="I53" s="199"/>
      <c r="J53" s="201"/>
    </row>
    <row r="54" spans="1:10" x14ac:dyDescent="0.35">
      <c r="A54" s="498"/>
      <c r="B54" s="500"/>
      <c r="C54" s="500"/>
      <c r="D54" s="511"/>
      <c r="E54" s="511"/>
      <c r="F54" s="199"/>
      <c r="G54" s="199"/>
      <c r="H54" s="199"/>
      <c r="I54" s="199"/>
      <c r="J54" s="201"/>
    </row>
    <row r="55" spans="1:10" x14ac:dyDescent="0.35">
      <c r="A55" s="498"/>
      <c r="B55" s="500"/>
      <c r="C55" s="500"/>
      <c r="D55" s="511"/>
      <c r="E55" s="511"/>
      <c r="F55" s="199"/>
      <c r="G55" s="199"/>
      <c r="H55" s="199"/>
      <c r="I55" s="199"/>
      <c r="J55" s="201"/>
    </row>
    <row r="56" spans="1:10" x14ac:dyDescent="0.35">
      <c r="A56" s="498"/>
      <c r="B56" s="500"/>
      <c r="C56" s="500"/>
      <c r="D56" s="511"/>
      <c r="E56" s="511"/>
      <c r="F56" s="199"/>
      <c r="G56" s="199"/>
      <c r="H56" s="199"/>
      <c r="I56" s="199"/>
      <c r="J56" s="201"/>
    </row>
    <row r="57" spans="1:10" x14ac:dyDescent="0.35">
      <c r="A57" s="498"/>
      <c r="B57" s="500"/>
      <c r="C57" s="500"/>
      <c r="D57" s="511"/>
      <c r="E57" s="511"/>
      <c r="F57" s="199"/>
      <c r="G57" s="199"/>
      <c r="H57" s="199"/>
      <c r="I57" s="199"/>
      <c r="J57" s="201"/>
    </row>
    <row r="58" spans="1:10" x14ac:dyDescent="0.35">
      <c r="A58" s="498"/>
      <c r="B58" s="500"/>
      <c r="C58" s="500"/>
      <c r="D58" s="511"/>
      <c r="E58" s="511"/>
      <c r="F58" s="199"/>
      <c r="G58" s="199"/>
      <c r="H58" s="199"/>
      <c r="I58" s="199"/>
      <c r="J58" s="201"/>
    </row>
    <row r="59" spans="1:10" x14ac:dyDescent="0.35">
      <c r="A59" s="498"/>
      <c r="B59" s="500"/>
      <c r="C59" s="500"/>
      <c r="D59" s="511"/>
      <c r="E59" s="511"/>
      <c r="F59" s="199"/>
      <c r="G59" s="199"/>
      <c r="H59" s="199"/>
      <c r="I59" s="199"/>
      <c r="J59" s="201"/>
    </row>
    <row r="60" spans="1:10" x14ac:dyDescent="0.35">
      <c r="A60" s="498"/>
      <c r="B60" s="500"/>
      <c r="C60" s="500"/>
      <c r="D60" s="511"/>
      <c r="E60" s="511"/>
      <c r="F60" s="199"/>
      <c r="G60" s="199"/>
      <c r="H60" s="199"/>
      <c r="I60" s="199"/>
      <c r="J60" s="201"/>
    </row>
    <row r="61" spans="1:10" x14ac:dyDescent="0.35">
      <c r="A61" s="498"/>
      <c r="B61" s="500"/>
      <c r="C61" s="500"/>
      <c r="D61" s="511"/>
      <c r="E61" s="511"/>
      <c r="F61" s="199"/>
      <c r="G61" s="199"/>
      <c r="H61" s="199"/>
      <c r="I61" s="199"/>
      <c r="J61" s="201"/>
    </row>
    <row r="62" spans="1:10" x14ac:dyDescent="0.35">
      <c r="A62" s="498"/>
      <c r="B62" s="500"/>
      <c r="C62" s="500"/>
      <c r="D62" s="511"/>
      <c r="E62" s="511"/>
      <c r="F62" s="199"/>
      <c r="G62" s="199"/>
      <c r="H62" s="199"/>
      <c r="I62" s="199"/>
      <c r="J62" s="201"/>
    </row>
    <row r="63" spans="1:10" x14ac:dyDescent="0.35">
      <c r="A63" s="498"/>
      <c r="B63" s="500"/>
      <c r="C63" s="500"/>
      <c r="D63" s="511"/>
      <c r="E63" s="511"/>
      <c r="F63" s="199"/>
      <c r="G63" s="199"/>
      <c r="H63" s="199"/>
      <c r="I63" s="199"/>
      <c r="J63" s="201"/>
    </row>
    <row r="64" spans="1:10" x14ac:dyDescent="0.35">
      <c r="A64" s="498"/>
      <c r="B64" s="500"/>
      <c r="C64" s="500"/>
      <c r="D64" s="511"/>
      <c r="E64" s="511"/>
      <c r="F64" s="199"/>
      <c r="G64" s="199"/>
      <c r="H64" s="199"/>
      <c r="I64" s="199"/>
      <c r="J64" s="201"/>
    </row>
    <row r="65" spans="1:10" x14ac:dyDescent="0.35">
      <c r="A65" s="498"/>
      <c r="B65" s="500"/>
      <c r="C65" s="500"/>
      <c r="D65" s="511"/>
      <c r="E65" s="511"/>
      <c r="F65" s="199"/>
      <c r="G65" s="199"/>
      <c r="H65" s="199"/>
      <c r="I65" s="199"/>
      <c r="J65" s="201"/>
    </row>
    <row r="66" spans="1:10" x14ac:dyDescent="0.35">
      <c r="A66" s="498"/>
      <c r="B66" s="500"/>
      <c r="C66" s="500"/>
      <c r="D66" s="511"/>
      <c r="E66" s="511"/>
      <c r="F66" s="199"/>
      <c r="G66" s="199"/>
      <c r="H66" s="199"/>
      <c r="I66" s="199"/>
      <c r="J66" s="201"/>
    </row>
    <row r="67" spans="1:10" x14ac:dyDescent="0.35">
      <c r="A67" s="498"/>
      <c r="B67" s="500"/>
      <c r="C67" s="500"/>
      <c r="D67" s="511"/>
      <c r="E67" s="511"/>
      <c r="F67" s="199"/>
      <c r="G67" s="199"/>
      <c r="H67" s="199"/>
      <c r="I67" s="199"/>
      <c r="J67" s="201"/>
    </row>
    <row r="68" spans="1:10" x14ac:dyDescent="0.35">
      <c r="A68" s="498"/>
      <c r="B68" s="500"/>
      <c r="C68" s="500"/>
      <c r="D68" s="511"/>
      <c r="E68" s="511"/>
      <c r="F68" s="199"/>
      <c r="G68" s="199"/>
      <c r="H68" s="199"/>
      <c r="I68" s="199"/>
      <c r="J68" s="201"/>
    </row>
    <row r="69" spans="1:10" x14ac:dyDescent="0.35">
      <c r="A69" s="498"/>
      <c r="B69" s="500"/>
      <c r="C69" s="500"/>
      <c r="D69" s="511"/>
      <c r="E69" s="511"/>
      <c r="F69" s="199"/>
      <c r="G69" s="199"/>
      <c r="H69" s="199"/>
      <c r="I69" s="199"/>
      <c r="J69" s="201"/>
    </row>
    <row r="70" spans="1:10" x14ac:dyDescent="0.35">
      <c r="A70" s="498"/>
      <c r="B70" s="500"/>
      <c r="C70" s="500"/>
      <c r="D70" s="511"/>
      <c r="E70" s="511"/>
      <c r="F70" s="199"/>
      <c r="G70" s="199"/>
      <c r="H70" s="199"/>
      <c r="I70" s="199"/>
      <c r="J70" s="201"/>
    </row>
    <row r="71" spans="1:10" x14ac:dyDescent="0.35">
      <c r="A71" s="498"/>
      <c r="B71" s="500"/>
      <c r="C71" s="500"/>
      <c r="D71" s="511"/>
      <c r="E71" s="511"/>
      <c r="F71" s="199"/>
      <c r="G71" s="199"/>
      <c r="H71" s="199"/>
      <c r="I71" s="199"/>
      <c r="J71" s="201"/>
    </row>
    <row r="72" spans="1:10" x14ac:dyDescent="0.35">
      <c r="A72" s="498"/>
      <c r="B72" s="500"/>
      <c r="C72" s="500"/>
      <c r="D72" s="511"/>
      <c r="E72" s="511"/>
      <c r="F72" s="199"/>
      <c r="G72" s="199"/>
      <c r="H72" s="199"/>
      <c r="I72" s="199"/>
      <c r="J72" s="201"/>
    </row>
    <row r="73" spans="1:10" x14ac:dyDescent="0.35">
      <c r="A73" s="498"/>
      <c r="B73" s="500"/>
      <c r="C73" s="500"/>
      <c r="D73" s="511"/>
      <c r="E73" s="511"/>
      <c r="F73" s="199"/>
      <c r="G73" s="199"/>
      <c r="H73" s="199"/>
      <c r="I73" s="199"/>
      <c r="J73" s="201"/>
    </row>
    <row r="74" spans="1:10" x14ac:dyDescent="0.35">
      <c r="A74" s="498"/>
      <c r="B74" s="500"/>
      <c r="C74" s="500"/>
      <c r="D74" s="511"/>
      <c r="E74" s="511"/>
      <c r="F74" s="199"/>
      <c r="G74" s="199"/>
      <c r="H74" s="199"/>
      <c r="I74" s="199"/>
      <c r="J74" s="201"/>
    </row>
    <row r="75" spans="1:10" x14ac:dyDescent="0.35">
      <c r="A75" s="498"/>
      <c r="B75" s="500"/>
      <c r="C75" s="500"/>
      <c r="D75" s="511"/>
      <c r="E75" s="511"/>
      <c r="F75" s="199"/>
      <c r="G75" s="199"/>
      <c r="H75" s="199"/>
      <c r="I75" s="199"/>
      <c r="J75" s="201"/>
    </row>
    <row r="76" spans="1:10" x14ac:dyDescent="0.35">
      <c r="A76" s="498"/>
      <c r="B76" s="500"/>
      <c r="C76" s="500"/>
      <c r="D76" s="511"/>
      <c r="E76" s="511"/>
      <c r="F76" s="199"/>
      <c r="G76" s="199"/>
      <c r="H76" s="199"/>
      <c r="I76" s="199"/>
      <c r="J76" s="201"/>
    </row>
    <row r="77" spans="1:10" x14ac:dyDescent="0.35">
      <c r="A77" s="498"/>
      <c r="B77" s="500"/>
      <c r="C77" s="500"/>
      <c r="D77" s="511"/>
      <c r="E77" s="511"/>
      <c r="F77" s="199"/>
      <c r="G77" s="199"/>
      <c r="H77" s="199"/>
      <c r="I77" s="199"/>
      <c r="J77" s="201"/>
    </row>
    <row r="78" spans="1:10" x14ac:dyDescent="0.35">
      <c r="A78" s="498"/>
      <c r="B78" s="500"/>
      <c r="C78" s="500"/>
      <c r="D78" s="511"/>
      <c r="E78" s="511"/>
      <c r="F78" s="199"/>
      <c r="G78" s="199"/>
      <c r="H78" s="199"/>
      <c r="I78" s="199"/>
      <c r="J78" s="201"/>
    </row>
    <row r="79" spans="1:10" x14ac:dyDescent="0.35">
      <c r="A79" s="498"/>
      <c r="B79" s="500"/>
      <c r="C79" s="500"/>
      <c r="D79" s="511"/>
      <c r="E79" s="511"/>
      <c r="F79" s="199"/>
      <c r="G79" s="199"/>
      <c r="H79" s="199"/>
      <c r="I79" s="199"/>
      <c r="J79" s="201"/>
    </row>
    <row r="80" spans="1:10" x14ac:dyDescent="0.35">
      <c r="A80" s="498"/>
      <c r="B80" s="500"/>
      <c r="C80" s="500"/>
      <c r="D80" s="511"/>
      <c r="E80" s="511"/>
      <c r="F80" s="199"/>
      <c r="G80" s="199"/>
      <c r="H80" s="199"/>
      <c r="I80" s="199"/>
      <c r="J80" s="201"/>
    </row>
    <row r="81" spans="1:10" x14ac:dyDescent="0.35">
      <c r="A81" s="498"/>
      <c r="B81" s="500"/>
      <c r="C81" s="500"/>
      <c r="D81" s="511"/>
      <c r="E81" s="511"/>
      <c r="F81" s="199"/>
      <c r="G81" s="199"/>
      <c r="H81" s="199"/>
      <c r="I81" s="199"/>
      <c r="J81" s="201"/>
    </row>
    <row r="82" spans="1:10" x14ac:dyDescent="0.35">
      <c r="A82" s="498"/>
      <c r="B82" s="500"/>
      <c r="C82" s="500"/>
      <c r="D82" s="511"/>
      <c r="E82" s="511"/>
      <c r="F82" s="199"/>
      <c r="G82" s="199"/>
      <c r="H82" s="199"/>
      <c r="I82" s="199"/>
      <c r="J82" s="201"/>
    </row>
    <row r="83" spans="1:10" x14ac:dyDescent="0.35">
      <c r="A83" s="498"/>
      <c r="B83" s="500"/>
      <c r="C83" s="500"/>
      <c r="D83" s="511"/>
      <c r="E83" s="511"/>
      <c r="F83" s="199"/>
      <c r="G83" s="199"/>
      <c r="H83" s="199"/>
      <c r="I83" s="199"/>
      <c r="J83" s="201"/>
    </row>
    <row r="84" spans="1:10" x14ac:dyDescent="0.35">
      <c r="A84" s="498"/>
      <c r="B84" s="500"/>
      <c r="C84" s="500"/>
      <c r="D84" s="511"/>
      <c r="E84" s="511"/>
      <c r="F84" s="199"/>
      <c r="G84" s="199"/>
      <c r="H84" s="199"/>
      <c r="I84" s="199"/>
      <c r="J84" s="201"/>
    </row>
    <row r="85" spans="1:10" x14ac:dyDescent="0.35">
      <c r="A85" s="498"/>
      <c r="B85" s="500"/>
      <c r="C85" s="500"/>
      <c r="D85" s="511"/>
      <c r="E85" s="511"/>
      <c r="F85" s="199"/>
      <c r="G85" s="199"/>
      <c r="H85" s="199"/>
      <c r="I85" s="199"/>
      <c r="J85" s="201"/>
    </row>
    <row r="86" spans="1:10" x14ac:dyDescent="0.35">
      <c r="A86" s="498"/>
      <c r="B86" s="500"/>
      <c r="C86" s="500"/>
      <c r="D86" s="511"/>
      <c r="E86" s="511"/>
      <c r="F86" s="199"/>
      <c r="G86" s="199"/>
      <c r="H86" s="199"/>
      <c r="I86" s="199"/>
      <c r="J86" s="201"/>
    </row>
    <row r="87" spans="1:10" x14ac:dyDescent="0.35">
      <c r="A87" s="498"/>
      <c r="B87" s="500"/>
      <c r="C87" s="500"/>
      <c r="D87" s="511"/>
      <c r="E87" s="511"/>
      <c r="F87" s="199"/>
      <c r="G87" s="199"/>
      <c r="H87" s="199"/>
      <c r="I87" s="199"/>
      <c r="J87" s="201"/>
    </row>
    <row r="88" spans="1:10" x14ac:dyDescent="0.35">
      <c r="A88" s="498"/>
      <c r="B88" s="500"/>
      <c r="C88" s="500"/>
      <c r="D88" s="511"/>
      <c r="E88" s="511"/>
      <c r="F88" s="501"/>
      <c r="G88" s="501"/>
      <c r="H88" s="199"/>
      <c r="I88" s="199"/>
      <c r="J88" s="201"/>
    </row>
    <row r="89" spans="1:10" x14ac:dyDescent="0.35">
      <c r="A89" s="498"/>
      <c r="B89" s="500"/>
      <c r="C89" s="500"/>
      <c r="D89" s="511"/>
      <c r="E89" s="511"/>
      <c r="F89" s="199"/>
      <c r="G89" s="199"/>
      <c r="H89" s="199"/>
      <c r="I89" s="199"/>
      <c r="J89" s="201"/>
    </row>
    <row r="90" spans="1:10" x14ac:dyDescent="0.35">
      <c r="A90" s="498"/>
      <c r="B90" s="500"/>
      <c r="C90" s="500"/>
      <c r="D90" s="511"/>
      <c r="E90" s="511"/>
      <c r="F90" s="199"/>
      <c r="G90" s="199"/>
      <c r="H90" s="199"/>
      <c r="I90" s="199"/>
      <c r="J90" s="201"/>
    </row>
    <row r="91" spans="1:10" x14ac:dyDescent="0.35">
      <c r="A91" s="498"/>
      <c r="B91" s="500"/>
      <c r="C91" s="500"/>
      <c r="D91" s="511"/>
      <c r="E91" s="511"/>
      <c r="F91" s="199"/>
      <c r="G91" s="199"/>
      <c r="H91" s="199"/>
      <c r="I91" s="199"/>
      <c r="J91" s="201"/>
    </row>
    <row r="92" spans="1:10" x14ac:dyDescent="0.35">
      <c r="A92" s="498"/>
      <c r="B92" s="500"/>
      <c r="C92" s="500"/>
      <c r="D92" s="511"/>
      <c r="E92" s="511"/>
      <c r="F92" s="199"/>
      <c r="G92" s="199"/>
      <c r="H92" s="199"/>
      <c r="I92" s="199"/>
      <c r="J92" s="201"/>
    </row>
    <row r="93" spans="1:10" x14ac:dyDescent="0.35">
      <c r="A93" s="498"/>
      <c r="B93" s="500"/>
      <c r="C93" s="500"/>
      <c r="D93" s="511"/>
      <c r="E93" s="511"/>
      <c r="F93" s="199"/>
      <c r="G93" s="199"/>
      <c r="H93" s="199"/>
      <c r="I93" s="199"/>
      <c r="J93" s="201"/>
    </row>
    <row r="94" spans="1:10" x14ac:dyDescent="0.35">
      <c r="A94" s="498"/>
      <c r="B94" s="500"/>
      <c r="C94" s="500"/>
      <c r="D94" s="511"/>
      <c r="E94" s="511"/>
      <c r="F94" s="199"/>
      <c r="G94" s="199"/>
      <c r="H94" s="199"/>
      <c r="I94" s="199"/>
      <c r="J94" s="201"/>
    </row>
    <row r="95" spans="1:10" x14ac:dyDescent="0.35">
      <c r="A95" s="498"/>
      <c r="B95" s="500"/>
      <c r="C95" s="500"/>
      <c r="D95" s="511"/>
      <c r="E95" s="511"/>
      <c r="F95" s="199"/>
      <c r="G95" s="199"/>
      <c r="H95" s="199"/>
      <c r="I95" s="199"/>
      <c r="J95" s="201"/>
    </row>
    <row r="96" spans="1:10" x14ac:dyDescent="0.35">
      <c r="A96" s="498"/>
      <c r="B96" s="500"/>
      <c r="C96" s="500"/>
      <c r="D96" s="511"/>
      <c r="E96" s="511"/>
      <c r="F96" s="199"/>
      <c r="G96" s="199"/>
      <c r="H96" s="199"/>
      <c r="I96" s="199"/>
      <c r="J96" s="201"/>
    </row>
    <row r="97" spans="1:10" x14ac:dyDescent="0.35">
      <c r="A97" s="498"/>
      <c r="B97" s="500"/>
      <c r="C97" s="500"/>
      <c r="D97" s="511"/>
      <c r="E97" s="511"/>
      <c r="F97" s="199"/>
      <c r="G97" s="199"/>
      <c r="H97" s="199"/>
      <c r="I97" s="199"/>
      <c r="J97" s="201"/>
    </row>
    <row r="98" spans="1:10" x14ac:dyDescent="0.35">
      <c r="A98" s="498"/>
      <c r="B98" s="500"/>
      <c r="C98" s="500"/>
      <c r="D98" s="511"/>
      <c r="E98" s="511"/>
      <c r="F98" s="199"/>
      <c r="G98" s="199"/>
      <c r="H98" s="199"/>
      <c r="I98" s="199"/>
      <c r="J98" s="201"/>
    </row>
    <row r="99" spans="1:10" x14ac:dyDescent="0.35">
      <c r="A99" s="498"/>
      <c r="B99" s="500"/>
      <c r="C99" s="500"/>
      <c r="D99" s="511"/>
      <c r="E99" s="511"/>
      <c r="F99" s="199"/>
      <c r="G99" s="199"/>
      <c r="H99" s="199"/>
      <c r="I99" s="199"/>
      <c r="J99" s="201"/>
    </row>
    <row r="100" spans="1:10" x14ac:dyDescent="0.35">
      <c r="A100" s="498"/>
      <c r="B100" s="500"/>
      <c r="C100" s="500"/>
      <c r="D100" s="511"/>
      <c r="E100" s="511"/>
      <c r="F100" s="199"/>
      <c r="G100" s="199"/>
      <c r="H100" s="199"/>
      <c r="I100" s="199"/>
      <c r="J100" s="201"/>
    </row>
    <row r="101" spans="1:10" x14ac:dyDescent="0.35">
      <c r="A101" s="498"/>
      <c r="B101" s="500"/>
      <c r="C101" s="500"/>
      <c r="D101" s="511"/>
      <c r="E101" s="511"/>
      <c r="F101" s="199"/>
      <c r="G101" s="199"/>
      <c r="H101" s="199"/>
      <c r="I101" s="199"/>
      <c r="J101" s="201"/>
    </row>
    <row r="102" spans="1:10" x14ac:dyDescent="0.35">
      <c r="A102" s="498"/>
      <c r="B102" s="500"/>
      <c r="C102" s="500"/>
      <c r="D102" s="511"/>
      <c r="E102" s="511"/>
      <c r="F102" s="199"/>
      <c r="G102" s="199"/>
      <c r="H102" s="199"/>
      <c r="I102" s="199"/>
      <c r="J102" s="201"/>
    </row>
    <row r="103" spans="1:10" x14ac:dyDescent="0.35">
      <c r="A103" s="498"/>
      <c r="B103" s="500"/>
      <c r="C103" s="500"/>
      <c r="D103" s="511"/>
      <c r="E103" s="511"/>
      <c r="F103" s="199"/>
      <c r="G103" s="199"/>
      <c r="H103" s="199"/>
      <c r="I103" s="199"/>
      <c r="J103" s="201"/>
    </row>
    <row r="104" spans="1:10" x14ac:dyDescent="0.35">
      <c r="A104" s="498"/>
      <c r="B104" s="500"/>
      <c r="C104" s="500"/>
      <c r="D104" s="511"/>
      <c r="E104" s="511"/>
      <c r="F104" s="199"/>
      <c r="G104" s="199"/>
      <c r="H104" s="199"/>
      <c r="I104" s="199"/>
      <c r="J104" s="201"/>
    </row>
    <row r="105" spans="1:10" x14ac:dyDescent="0.35">
      <c r="A105" s="498"/>
      <c r="B105" s="500"/>
      <c r="C105" s="500"/>
      <c r="D105" s="511"/>
      <c r="E105" s="511"/>
      <c r="F105" s="199"/>
      <c r="G105" s="199"/>
      <c r="H105" s="199"/>
      <c r="I105" s="199"/>
      <c r="J105" s="201"/>
    </row>
    <row r="106" spans="1:10" x14ac:dyDescent="0.35">
      <c r="A106" s="498"/>
      <c r="B106" s="500"/>
      <c r="C106" s="500"/>
      <c r="D106" s="511"/>
      <c r="E106" s="511"/>
      <c r="F106" s="199"/>
      <c r="G106" s="199"/>
      <c r="H106" s="199"/>
      <c r="I106" s="199"/>
      <c r="J106" s="201"/>
    </row>
    <row r="107" spans="1:10" x14ac:dyDescent="0.35">
      <c r="A107" s="498"/>
      <c r="B107" s="500"/>
      <c r="C107" s="500"/>
      <c r="D107" s="511"/>
      <c r="E107" s="511"/>
      <c r="F107" s="199"/>
      <c r="G107" s="199"/>
      <c r="H107" s="199"/>
      <c r="I107" s="199"/>
      <c r="J107" s="201"/>
    </row>
    <row r="108" spans="1:10" x14ac:dyDescent="0.35">
      <c r="A108" s="498"/>
      <c r="B108" s="500"/>
      <c r="C108" s="500"/>
      <c r="D108" s="511"/>
      <c r="E108" s="511"/>
      <c r="F108" s="199"/>
      <c r="G108" s="199"/>
      <c r="H108" s="199"/>
      <c r="I108" s="199"/>
      <c r="J108" s="201"/>
    </row>
    <row r="109" spans="1:10" x14ac:dyDescent="0.35">
      <c r="A109" s="498"/>
      <c r="B109" s="500"/>
      <c r="C109" s="500"/>
      <c r="D109" s="511"/>
      <c r="E109" s="511"/>
      <c r="F109" s="199"/>
      <c r="G109" s="199"/>
      <c r="H109" s="199"/>
      <c r="I109" s="199"/>
      <c r="J109" s="201"/>
    </row>
    <row r="110" spans="1:10" x14ac:dyDescent="0.35">
      <c r="A110" s="498"/>
      <c r="B110" s="500"/>
      <c r="C110" s="500"/>
      <c r="D110" s="511"/>
      <c r="E110" s="511"/>
      <c r="F110" s="199"/>
      <c r="G110" s="199"/>
      <c r="H110" s="199"/>
      <c r="I110" s="199"/>
      <c r="J110" s="201"/>
    </row>
    <row r="111" spans="1:10" x14ac:dyDescent="0.35">
      <c r="A111" s="498"/>
      <c r="B111" s="500"/>
      <c r="C111" s="500"/>
      <c r="D111" s="511"/>
      <c r="E111" s="511"/>
      <c r="F111" s="199"/>
      <c r="G111" s="199"/>
      <c r="H111" s="199"/>
      <c r="I111" s="199"/>
      <c r="J111" s="201"/>
    </row>
    <row r="112" spans="1:10" x14ac:dyDescent="0.35">
      <c r="A112" s="498"/>
      <c r="B112" s="500"/>
      <c r="C112" s="500"/>
      <c r="D112" s="511"/>
      <c r="E112" s="511"/>
      <c r="F112" s="199"/>
      <c r="G112" s="199"/>
      <c r="H112" s="199"/>
      <c r="I112" s="199"/>
      <c r="J112" s="201"/>
    </row>
    <row r="113" spans="1:10" x14ac:dyDescent="0.35">
      <c r="A113" s="498"/>
      <c r="B113" s="499"/>
      <c r="C113" s="499"/>
      <c r="D113" s="511"/>
      <c r="E113" s="511"/>
      <c r="F113" s="199"/>
      <c r="G113" s="199"/>
      <c r="H113" s="199"/>
      <c r="I113" s="199"/>
      <c r="J113" s="201"/>
    </row>
    <row r="114" spans="1:10" x14ac:dyDescent="0.35">
      <c r="A114" s="498"/>
      <c r="B114" s="500"/>
      <c r="C114" s="500"/>
      <c r="D114" s="511"/>
      <c r="E114" s="511"/>
      <c r="F114" s="199"/>
      <c r="G114" s="199"/>
      <c r="H114" s="199"/>
      <c r="I114" s="199"/>
      <c r="J114" s="201"/>
    </row>
    <row r="115" spans="1:10" x14ac:dyDescent="0.35">
      <c r="A115" s="498"/>
      <c r="B115" s="500"/>
      <c r="C115" s="500"/>
      <c r="D115" s="511"/>
      <c r="E115" s="511"/>
      <c r="F115" s="199"/>
      <c r="G115" s="199"/>
      <c r="H115" s="199"/>
      <c r="I115" s="199"/>
      <c r="J115" s="201"/>
    </row>
    <row r="116" spans="1:10" x14ac:dyDescent="0.35">
      <c r="A116" s="498"/>
      <c r="B116" s="500"/>
      <c r="C116" s="500"/>
      <c r="D116" s="511"/>
      <c r="E116" s="511"/>
      <c r="F116" s="199"/>
      <c r="G116" s="199"/>
      <c r="H116" s="199"/>
      <c r="I116" s="199"/>
      <c r="J116" s="201"/>
    </row>
    <row r="117" spans="1:10" x14ac:dyDescent="0.35">
      <c r="A117" s="498"/>
      <c r="B117" s="500"/>
      <c r="C117" s="500"/>
      <c r="D117" s="511"/>
      <c r="E117" s="511"/>
      <c r="F117" s="199"/>
      <c r="G117" s="199"/>
      <c r="H117" s="199"/>
      <c r="I117" s="199"/>
      <c r="J117" s="201"/>
    </row>
    <row r="118" spans="1:10" x14ac:dyDescent="0.35">
      <c r="A118" s="498"/>
      <c r="B118" s="500"/>
      <c r="C118" s="500"/>
      <c r="D118" s="511"/>
      <c r="E118" s="511"/>
      <c r="F118" s="199"/>
      <c r="G118" s="199"/>
      <c r="H118" s="199"/>
      <c r="I118" s="199"/>
      <c r="J118" s="201"/>
    </row>
    <row r="119" spans="1:10" x14ac:dyDescent="0.35">
      <c r="A119" s="498"/>
      <c r="B119" s="500"/>
      <c r="C119" s="500"/>
      <c r="D119" s="511"/>
      <c r="E119" s="511"/>
      <c r="F119" s="199"/>
      <c r="G119" s="199"/>
      <c r="H119" s="199"/>
      <c r="I119" s="199"/>
      <c r="J119" s="201"/>
    </row>
    <row r="120" spans="1:10" x14ac:dyDescent="0.35">
      <c r="A120" s="498"/>
      <c r="B120" s="500"/>
      <c r="C120" s="500"/>
      <c r="D120" s="511"/>
      <c r="E120" s="511"/>
      <c r="F120" s="199"/>
      <c r="G120" s="199"/>
      <c r="H120" s="199"/>
      <c r="I120" s="199"/>
      <c r="J120" s="201"/>
    </row>
    <row r="121" spans="1:10" x14ac:dyDescent="0.35">
      <c r="A121" s="498"/>
      <c r="B121" s="500"/>
      <c r="C121" s="500"/>
      <c r="D121" s="511"/>
      <c r="E121" s="511"/>
      <c r="F121" s="199"/>
      <c r="G121" s="199"/>
      <c r="H121" s="199"/>
      <c r="I121" s="199"/>
      <c r="J121" s="201"/>
    </row>
    <row r="122" spans="1:10" x14ac:dyDescent="0.35">
      <c r="A122" s="498"/>
      <c r="B122" s="500"/>
      <c r="C122" s="500"/>
      <c r="D122" s="511"/>
      <c r="E122" s="511"/>
      <c r="F122" s="199"/>
      <c r="G122" s="199"/>
      <c r="H122" s="199"/>
      <c r="I122" s="199"/>
      <c r="J122" s="201"/>
    </row>
    <row r="123" spans="1:10" x14ac:dyDescent="0.35">
      <c r="A123" s="498"/>
      <c r="B123" s="500"/>
      <c r="C123" s="500"/>
      <c r="D123" s="511"/>
      <c r="E123" s="511"/>
      <c r="F123" s="199"/>
      <c r="G123" s="199"/>
      <c r="H123" s="199"/>
      <c r="I123" s="199"/>
      <c r="J123" s="201"/>
    </row>
    <row r="124" spans="1:10" x14ac:dyDescent="0.35">
      <c r="A124" s="498"/>
      <c r="B124" s="500"/>
      <c r="C124" s="500"/>
      <c r="D124" s="511"/>
      <c r="E124" s="511"/>
      <c r="F124" s="199"/>
      <c r="G124" s="199"/>
      <c r="H124" s="199"/>
      <c r="I124" s="199"/>
      <c r="J124" s="201"/>
    </row>
    <row r="125" spans="1:10" ht="15" thickBot="1" x14ac:dyDescent="0.4">
      <c r="A125" s="502"/>
      <c r="B125" s="503"/>
      <c r="C125" s="503"/>
      <c r="D125" s="512"/>
      <c r="E125" s="512"/>
      <c r="F125" s="504"/>
      <c r="G125" s="504"/>
      <c r="H125" s="504"/>
      <c r="I125" s="504"/>
      <c r="J125" s="505"/>
    </row>
    <row r="126" spans="1:10" ht="18.5" x14ac:dyDescent="0.45">
      <c r="A126" s="86"/>
      <c r="D126" s="513">
        <f>SUM(D16:D125)</f>
        <v>1500</v>
      </c>
      <c r="E126" s="513">
        <f>SUM(E16:E125)</f>
        <v>1000</v>
      </c>
    </row>
  </sheetData>
  <mergeCells count="10">
    <mergeCell ref="C3:F3"/>
    <mergeCell ref="C4:F4"/>
    <mergeCell ref="C5:F5"/>
    <mergeCell ref="C6:F6"/>
    <mergeCell ref="C7:F7"/>
    <mergeCell ref="C8:F8"/>
    <mergeCell ref="C9:F9"/>
    <mergeCell ref="C10:F10"/>
    <mergeCell ref="C11:F11"/>
    <mergeCell ref="C12:F12"/>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945E-F89C-444C-831A-119B3D716205}">
  <dimension ref="B2:L13"/>
  <sheetViews>
    <sheetView workbookViewId="0">
      <selection activeCell="K21" sqref="K21"/>
    </sheetView>
  </sheetViews>
  <sheetFormatPr defaultRowHeight="14.5" x14ac:dyDescent="0.35"/>
  <cols>
    <col min="1" max="1" width="3.6328125" customWidth="1"/>
    <col min="2" max="2" width="22.36328125" bestFit="1" customWidth="1"/>
  </cols>
  <sheetData>
    <row r="2" spans="2:12" ht="15" thickBot="1" x14ac:dyDescent="0.4"/>
    <row r="3" spans="2:12" ht="15.5" x14ac:dyDescent="0.35">
      <c r="B3" s="142" t="s">
        <v>131</v>
      </c>
      <c r="C3" s="540"/>
      <c r="D3" s="541"/>
      <c r="E3" s="541"/>
      <c r="F3" s="542"/>
      <c r="G3" s="24"/>
      <c r="H3" s="123"/>
      <c r="I3" s="123"/>
      <c r="J3" s="123"/>
      <c r="K3" s="123"/>
      <c r="L3" s="123"/>
    </row>
    <row r="4" spans="2:12" ht="15.5" x14ac:dyDescent="0.35">
      <c r="B4" s="143" t="s">
        <v>1</v>
      </c>
      <c r="C4" s="528"/>
      <c r="D4" s="529"/>
      <c r="E4" s="529"/>
      <c r="F4" s="530"/>
      <c r="G4" s="24"/>
      <c r="H4" s="120"/>
      <c r="I4" s="120"/>
      <c r="J4" s="120"/>
      <c r="K4" s="120"/>
      <c r="L4" s="120"/>
    </row>
    <row r="5" spans="2:12" ht="15.5" x14ac:dyDescent="0.35">
      <c r="B5" s="144"/>
      <c r="C5" s="525"/>
      <c r="D5" s="526"/>
      <c r="E5" s="526"/>
      <c r="F5" s="527"/>
      <c r="G5" s="24"/>
      <c r="H5" s="121"/>
      <c r="I5" s="121"/>
      <c r="J5" s="121"/>
      <c r="K5" s="121"/>
      <c r="L5" s="121"/>
    </row>
    <row r="6" spans="2:12" ht="15.5" x14ac:dyDescent="0.35">
      <c r="B6" s="145"/>
      <c r="C6" s="531"/>
      <c r="D6" s="532"/>
      <c r="E6" s="532"/>
      <c r="F6" s="533"/>
      <c r="G6" s="24"/>
      <c r="H6" s="120"/>
      <c r="I6" s="120"/>
      <c r="J6" s="120"/>
      <c r="K6" s="120"/>
      <c r="L6" s="120"/>
    </row>
    <row r="7" spans="2:12" ht="15.5" x14ac:dyDescent="0.35">
      <c r="B7" s="146" t="s">
        <v>2</v>
      </c>
      <c r="C7" s="534"/>
      <c r="D7" s="535"/>
      <c r="E7" s="535"/>
      <c r="F7" s="536"/>
      <c r="G7" s="24"/>
      <c r="H7" s="120"/>
      <c r="I7" s="120"/>
      <c r="J7" s="120"/>
      <c r="K7" s="120"/>
      <c r="L7" s="120"/>
    </row>
    <row r="8" spans="2:12" ht="15.5" x14ac:dyDescent="0.35">
      <c r="B8" s="146" t="s">
        <v>132</v>
      </c>
      <c r="C8" s="534"/>
      <c r="D8" s="535"/>
      <c r="E8" s="535"/>
      <c r="F8" s="536"/>
      <c r="G8" s="24"/>
      <c r="H8" s="127"/>
      <c r="I8" s="127"/>
      <c r="J8" s="127"/>
      <c r="K8" s="127"/>
      <c r="L8" s="127"/>
    </row>
    <row r="9" spans="2:12" ht="15.5" x14ac:dyDescent="0.35">
      <c r="B9" s="143" t="s">
        <v>130</v>
      </c>
      <c r="C9" s="528"/>
      <c r="D9" s="529"/>
      <c r="E9" s="529"/>
      <c r="F9" s="530"/>
      <c r="G9" s="24"/>
      <c r="H9" s="12"/>
      <c r="I9" s="27"/>
      <c r="J9" s="25"/>
      <c r="K9" s="24"/>
      <c r="L9" s="24"/>
    </row>
    <row r="10" spans="2:12" ht="15.5" x14ac:dyDescent="0.35">
      <c r="B10" s="145"/>
      <c r="C10" s="531"/>
      <c r="D10" s="532"/>
      <c r="E10" s="532"/>
      <c r="F10" s="533"/>
      <c r="G10" s="24"/>
      <c r="H10" s="75"/>
      <c r="I10" s="24"/>
      <c r="J10" s="24"/>
      <c r="K10" s="24"/>
      <c r="L10" s="24"/>
    </row>
    <row r="11" spans="2:12" ht="15.5" x14ac:dyDescent="0.35">
      <c r="B11" s="146" t="s">
        <v>3</v>
      </c>
      <c r="C11" s="534"/>
      <c r="D11" s="535"/>
      <c r="E11" s="535"/>
      <c r="F11" s="536"/>
      <c r="G11" s="24"/>
      <c r="H11" s="75"/>
      <c r="I11" s="24"/>
      <c r="J11" s="24"/>
      <c r="K11" s="24"/>
      <c r="L11" s="24"/>
    </row>
    <row r="12" spans="2:12" ht="16" thickBot="1" x14ac:dyDescent="0.4">
      <c r="B12" s="147" t="s">
        <v>4</v>
      </c>
      <c r="C12" s="543"/>
      <c r="D12" s="544"/>
      <c r="E12" s="544"/>
      <c r="F12" s="545"/>
      <c r="G12" s="24"/>
      <c r="H12" s="75"/>
      <c r="I12" s="24"/>
      <c r="J12" s="24"/>
      <c r="K12" s="24"/>
      <c r="L12" s="24"/>
    </row>
    <row r="13" spans="2:12" ht="15.5" x14ac:dyDescent="0.35">
      <c r="B13" s="24"/>
      <c r="C13" s="24"/>
      <c r="D13" s="24"/>
      <c r="E13" s="24"/>
      <c r="F13" s="24"/>
      <c r="G13" s="24"/>
      <c r="H13" s="75"/>
      <c r="I13" s="24"/>
      <c r="J13" s="24"/>
      <c r="K13" s="24"/>
      <c r="L13" s="24"/>
    </row>
  </sheetData>
  <mergeCells count="10">
    <mergeCell ref="C3:F3"/>
    <mergeCell ref="C4:F4"/>
    <mergeCell ref="C5:F5"/>
    <mergeCell ref="C7:F7"/>
    <mergeCell ref="C8:F8"/>
    <mergeCell ref="C9:F9"/>
    <mergeCell ref="C10:F10"/>
    <mergeCell ref="C11:F11"/>
    <mergeCell ref="C12:F12"/>
    <mergeCell ref="C6:F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158B7-46AC-46CD-AAA2-30BD6352F379}">
  <dimension ref="B2:L13"/>
  <sheetViews>
    <sheetView workbookViewId="0">
      <selection activeCell="K25" sqref="K25"/>
    </sheetView>
  </sheetViews>
  <sheetFormatPr defaultRowHeight="14.5" x14ac:dyDescent="0.35"/>
  <cols>
    <col min="1" max="1" width="3.6328125" customWidth="1"/>
    <col min="2" max="2" width="22.36328125" bestFit="1" customWidth="1"/>
  </cols>
  <sheetData>
    <row r="2" spans="2:12" ht="15" thickBot="1" x14ac:dyDescent="0.4"/>
    <row r="3" spans="2:12" ht="15.5" x14ac:dyDescent="0.35">
      <c r="B3" s="142" t="s">
        <v>131</v>
      </c>
      <c r="C3" s="540"/>
      <c r="D3" s="541"/>
      <c r="E3" s="541"/>
      <c r="F3" s="542"/>
      <c r="G3" s="24"/>
      <c r="H3" s="123"/>
      <c r="I3" s="123"/>
      <c r="J3" s="123"/>
      <c r="K3" s="123"/>
      <c r="L3" s="123"/>
    </row>
    <row r="4" spans="2:12" ht="15.5" x14ac:dyDescent="0.35">
      <c r="B4" s="143" t="s">
        <v>1</v>
      </c>
      <c r="C4" s="528"/>
      <c r="D4" s="529"/>
      <c r="E4" s="529"/>
      <c r="F4" s="530"/>
      <c r="G4" s="24"/>
      <c r="H4" s="120"/>
      <c r="I4" s="120"/>
      <c r="J4" s="120"/>
      <c r="K4" s="120"/>
      <c r="L4" s="120"/>
    </row>
    <row r="5" spans="2:12" ht="15.5" x14ac:dyDescent="0.35">
      <c r="B5" s="144"/>
      <c r="C5" s="525"/>
      <c r="D5" s="526"/>
      <c r="E5" s="526"/>
      <c r="F5" s="527"/>
      <c r="G5" s="24"/>
      <c r="H5" s="121"/>
      <c r="I5" s="121"/>
      <c r="J5" s="121"/>
      <c r="K5" s="121"/>
      <c r="L5" s="121"/>
    </row>
    <row r="6" spans="2:12" ht="15.5" x14ac:dyDescent="0.35">
      <c r="B6" s="145"/>
      <c r="C6" s="531"/>
      <c r="D6" s="532"/>
      <c r="E6" s="532"/>
      <c r="F6" s="533"/>
      <c r="G6" s="24"/>
      <c r="H6" s="120"/>
      <c r="I6" s="120"/>
      <c r="J6" s="120"/>
      <c r="K6" s="120"/>
      <c r="L6" s="120"/>
    </row>
    <row r="7" spans="2:12" ht="15.5" x14ac:dyDescent="0.35">
      <c r="B7" s="146" t="s">
        <v>2</v>
      </c>
      <c r="C7" s="534"/>
      <c r="D7" s="535"/>
      <c r="E7" s="535"/>
      <c r="F7" s="536"/>
      <c r="G7" s="24"/>
      <c r="H7" s="120"/>
      <c r="I7" s="120"/>
      <c r="J7" s="120"/>
      <c r="K7" s="120"/>
      <c r="L7" s="120"/>
    </row>
    <row r="8" spans="2:12" ht="15.5" x14ac:dyDescent="0.35">
      <c r="B8" s="146" t="s">
        <v>132</v>
      </c>
      <c r="C8" s="534"/>
      <c r="D8" s="535"/>
      <c r="E8" s="535"/>
      <c r="F8" s="536"/>
      <c r="G8" s="24"/>
      <c r="H8" s="127"/>
      <c r="I8" s="127"/>
      <c r="J8" s="127"/>
      <c r="K8" s="127"/>
      <c r="L8" s="127"/>
    </row>
    <row r="9" spans="2:12" ht="15.5" x14ac:dyDescent="0.35">
      <c r="B9" s="143" t="s">
        <v>130</v>
      </c>
      <c r="C9" s="528"/>
      <c r="D9" s="529"/>
      <c r="E9" s="529"/>
      <c r="F9" s="530"/>
      <c r="G9" s="24"/>
      <c r="H9" s="12"/>
      <c r="I9" s="27"/>
      <c r="J9" s="25"/>
      <c r="K9" s="24"/>
      <c r="L9" s="24"/>
    </row>
    <row r="10" spans="2:12" ht="15.5" x14ac:dyDescent="0.35">
      <c r="B10" s="145"/>
      <c r="C10" s="531"/>
      <c r="D10" s="532"/>
      <c r="E10" s="532"/>
      <c r="F10" s="533"/>
      <c r="G10" s="24"/>
      <c r="H10" s="75"/>
      <c r="I10" s="24"/>
      <c r="J10" s="24"/>
      <c r="K10" s="24"/>
      <c r="L10" s="24"/>
    </row>
    <row r="11" spans="2:12" ht="15.5" x14ac:dyDescent="0.35">
      <c r="B11" s="146" t="s">
        <v>3</v>
      </c>
      <c r="C11" s="534"/>
      <c r="D11" s="535"/>
      <c r="E11" s="535"/>
      <c r="F11" s="536"/>
      <c r="G11" s="24"/>
      <c r="H11" s="75"/>
      <c r="I11" s="24"/>
      <c r="J11" s="24"/>
      <c r="K11" s="24"/>
      <c r="L11" s="24"/>
    </row>
    <row r="12" spans="2:12" ht="16" thickBot="1" x14ac:dyDescent="0.4">
      <c r="B12" s="147" t="s">
        <v>4</v>
      </c>
      <c r="C12" s="543"/>
      <c r="D12" s="544"/>
      <c r="E12" s="544"/>
      <c r="F12" s="545"/>
      <c r="G12" s="24"/>
      <c r="H12" s="75"/>
      <c r="I12" s="24"/>
      <c r="J12" s="24"/>
      <c r="K12" s="24"/>
      <c r="L12" s="24"/>
    </row>
    <row r="13" spans="2:12" ht="15.5" x14ac:dyDescent="0.35">
      <c r="B13" s="24"/>
      <c r="C13" s="24"/>
      <c r="D13" s="24"/>
      <c r="E13" s="24"/>
      <c r="F13" s="24"/>
      <c r="G13" s="24"/>
      <c r="H13" s="75"/>
      <c r="I13" s="24"/>
      <c r="J13" s="24"/>
      <c r="K13" s="24"/>
      <c r="L13" s="24"/>
    </row>
  </sheetData>
  <mergeCells count="10">
    <mergeCell ref="C3:F3"/>
    <mergeCell ref="C4:F4"/>
    <mergeCell ref="C5:F5"/>
    <mergeCell ref="C7:F7"/>
    <mergeCell ref="C8:F8"/>
    <mergeCell ref="C9:F9"/>
    <mergeCell ref="C10:F10"/>
    <mergeCell ref="C11:F11"/>
    <mergeCell ref="C12:F12"/>
    <mergeCell ref="C6:F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2</vt:i4>
      </vt:variant>
    </vt:vector>
  </HeadingPairs>
  <TitlesOfParts>
    <vt:vector size="18" baseType="lpstr">
      <vt:lpstr>RECHTBANK</vt:lpstr>
      <vt:lpstr>CURATOR</vt:lpstr>
      <vt:lpstr>NB</vt:lpstr>
      <vt:lpstr>Saldibalans -</vt:lpstr>
      <vt:lpstr>Saldibalans +</vt:lpstr>
      <vt:lpstr>Aangifteformulier</vt:lpstr>
      <vt:lpstr>HV</vt:lpstr>
      <vt:lpstr>Rek.-Cour.</vt:lpstr>
      <vt:lpstr>INV -</vt:lpstr>
      <vt:lpstr>INV +</vt:lpstr>
      <vt:lpstr>Ereloon ROEREND (2)</vt:lpstr>
      <vt:lpstr>Ereloon ONROEREND(2)</vt:lpstr>
      <vt:lpstr>Ereloon ROEREND</vt:lpstr>
      <vt:lpstr>Ereloon ONROEREND</vt:lpstr>
      <vt:lpstr>FINANCIEEL</vt:lpstr>
      <vt:lpstr>contrboek</vt:lpstr>
      <vt:lpstr>RECHTBANK!_Hlk511117612</vt:lpstr>
      <vt:lpstr>CURATOR!Print_Area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Benjamin Quanjard</cp:lastModifiedBy>
  <cp:lastPrinted>2016-09-09T07:51:44Z</cp:lastPrinted>
  <dcterms:created xsi:type="dcterms:W3CDTF">2016-09-08T14:17:03Z</dcterms:created>
  <dcterms:modified xsi:type="dcterms:W3CDTF">2018-05-06T10:32:51Z</dcterms:modified>
</cp:coreProperties>
</file>